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12863B78-D154-443C-8E3F-4E3C224CD299}" xr6:coauthVersionLast="36" xr6:coauthVersionMax="36" xr10:uidLastSave="{00000000-0000-0000-0000-000000000000}"/>
  <bookViews>
    <workbookView xWindow="13560" yWindow="720" windowWidth="9690" windowHeight="11130" xr2:uid="{00000000-000D-0000-FFFF-FFFF00000000}"/>
  </bookViews>
  <sheets>
    <sheet name="G-9.0" sheetId="2" r:id="rId1"/>
  </sheets>
  <definedNames>
    <definedName name="_xlnm.Print_Area" localSheetId="0">'G-9.0'!$A$1:$AF$71</definedName>
  </definedNames>
  <calcPr calcId="191029"/>
</workbook>
</file>

<file path=xl/calcChain.xml><?xml version="1.0" encoding="utf-8"?>
<calcChain xmlns="http://schemas.openxmlformats.org/spreadsheetml/2006/main">
  <c r="AF70" i="2" l="1"/>
  <c r="AE70" i="2"/>
  <c r="AE53" i="2"/>
  <c r="AF54" i="2"/>
  <c r="AF12" i="2"/>
  <c r="AE12" i="2"/>
  <c r="AD71" i="2"/>
  <c r="AF69" i="2"/>
  <c r="AE69" i="2"/>
  <c r="AF68" i="2"/>
  <c r="AE68" i="2"/>
  <c r="AF66" i="2"/>
  <c r="AE66" i="2"/>
  <c r="AF65" i="2"/>
  <c r="AE65" i="2"/>
  <c r="AF64" i="2"/>
  <c r="AE64" i="2"/>
  <c r="AF63" i="2"/>
  <c r="AE63" i="2"/>
  <c r="AF62" i="2"/>
  <c r="AE62" i="2"/>
  <c r="AF61" i="2"/>
  <c r="AE61" i="2"/>
  <c r="AF60" i="2"/>
  <c r="AE60" i="2"/>
  <c r="AF59" i="2"/>
  <c r="AE59" i="2"/>
  <c r="AF58" i="2"/>
  <c r="AE58" i="2"/>
  <c r="AF57" i="2"/>
  <c r="AE57" i="2"/>
  <c r="AE54" i="2"/>
  <c r="AF53" i="2"/>
  <c r="AF52" i="2"/>
  <c r="AE52" i="2"/>
  <c r="AF51" i="2"/>
  <c r="AE51" i="2"/>
  <c r="AF50" i="2"/>
  <c r="AE50" i="2"/>
  <c r="AF49" i="2"/>
  <c r="AE49" i="2"/>
  <c r="AF48" i="2"/>
  <c r="AE48" i="2"/>
  <c r="AF45" i="2"/>
  <c r="AE45" i="2"/>
  <c r="AF44" i="2"/>
  <c r="AE44" i="2"/>
  <c r="AF43" i="2"/>
  <c r="AE43" i="2"/>
  <c r="AF42" i="2"/>
  <c r="AE42" i="2"/>
  <c r="AF41" i="2"/>
  <c r="AE41" i="2"/>
  <c r="AF40" i="2"/>
  <c r="AE40" i="2"/>
  <c r="AF39" i="2"/>
  <c r="AE39" i="2"/>
  <c r="AF38" i="2"/>
  <c r="AE38" i="2"/>
  <c r="AF35" i="2"/>
  <c r="AE35" i="2"/>
  <c r="AF34" i="2"/>
  <c r="AE34" i="2"/>
  <c r="AF33" i="2"/>
  <c r="AE33" i="2"/>
  <c r="AF32" i="2"/>
  <c r="AE32" i="2"/>
  <c r="AF31" i="2"/>
  <c r="AE31" i="2"/>
  <c r="AF30" i="2"/>
  <c r="AE30" i="2"/>
  <c r="AF29" i="2"/>
  <c r="AE29" i="2"/>
  <c r="AF28" i="2"/>
  <c r="AE28" i="2"/>
  <c r="AF27" i="2"/>
  <c r="AE27" i="2"/>
  <c r="AF26" i="2"/>
  <c r="AE26" i="2"/>
  <c r="AF25" i="2"/>
  <c r="AE25" i="2"/>
  <c r="AF24" i="2"/>
  <c r="AE24" i="2"/>
  <c r="AF23" i="2"/>
  <c r="AE23" i="2"/>
  <c r="AF22" i="2"/>
  <c r="AE22" i="2"/>
  <c r="AF21" i="2"/>
  <c r="AE21" i="2"/>
  <c r="AF20" i="2"/>
  <c r="AE20" i="2"/>
  <c r="AF19" i="2"/>
  <c r="AE19" i="2"/>
  <c r="AF18" i="2"/>
  <c r="AE18" i="2"/>
  <c r="AF17" i="2"/>
  <c r="AE17" i="2"/>
  <c r="AF16" i="2"/>
  <c r="AE16" i="2"/>
  <c r="AF13" i="2"/>
  <c r="AF10" i="2"/>
  <c r="AE10" i="2"/>
  <c r="AF8" i="2"/>
  <c r="AE8" i="2"/>
  <c r="AF7" i="2"/>
  <c r="AE7" i="2"/>
  <c r="AF6" i="2"/>
  <c r="AE6" i="2"/>
  <c r="AC71" i="2"/>
  <c r="AC67" i="2"/>
  <c r="AC55" i="2"/>
  <c r="AC46" i="2"/>
  <c r="AC36" i="2"/>
  <c r="AC11" i="2"/>
  <c r="AC14" i="2" s="1"/>
  <c r="AC70" i="2" l="1"/>
  <c r="AD11" i="2" l="1"/>
  <c r="AB71" i="2"/>
  <c r="AB67" i="2"/>
  <c r="AB55" i="2"/>
  <c r="AB46" i="2"/>
  <c r="AB36" i="2"/>
  <c r="AB11" i="2"/>
  <c r="AB14" i="2" s="1"/>
  <c r="AB70" i="2" l="1"/>
  <c r="AA71" i="2"/>
  <c r="AA67" i="2"/>
  <c r="AA55" i="2"/>
  <c r="AA46" i="2"/>
  <c r="AA36" i="2"/>
  <c r="AA11" i="2"/>
  <c r="AA14" i="2" s="1"/>
  <c r="Z71" i="2"/>
  <c r="Y71" i="2"/>
  <c r="AE71" i="2" s="1"/>
  <c r="X71" i="2"/>
  <c r="AD67" i="2"/>
  <c r="Z67" i="2"/>
  <c r="Y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X59" i="2"/>
  <c r="AD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D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D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Y13" i="2"/>
  <c r="AE13" i="2" s="1"/>
  <c r="Z12" i="2"/>
  <c r="Y12" i="2"/>
  <c r="X12" i="2"/>
  <c r="W12" i="2"/>
  <c r="V12" i="2"/>
  <c r="U12" i="2"/>
  <c r="AD14" i="2"/>
  <c r="Z11" i="2"/>
  <c r="Y11" i="2"/>
  <c r="AE11" i="2" s="1"/>
  <c r="X11" i="2"/>
  <c r="X14" i="2" s="1"/>
  <c r="W11" i="2"/>
  <c r="V11" i="2"/>
  <c r="U11" i="2"/>
  <c r="T11" i="2"/>
  <c r="S11" i="2"/>
  <c r="S14" i="2" s="1"/>
  <c r="R11" i="2"/>
  <c r="R14" i="2" s="1"/>
  <c r="Q11" i="2"/>
  <c r="P11" i="2"/>
  <c r="P14" i="2" s="1"/>
  <c r="O11" i="2"/>
  <c r="O14" i="2" s="1"/>
  <c r="N11" i="2"/>
  <c r="N14" i="2" s="1"/>
  <c r="M11" i="2"/>
  <c r="M14" i="2" s="1"/>
  <c r="L11" i="2"/>
  <c r="L14" i="2" s="1"/>
  <c r="K11" i="2"/>
  <c r="K14" i="2" s="1"/>
  <c r="J11" i="2"/>
  <c r="J14" i="2" s="1"/>
  <c r="I11" i="2"/>
  <c r="I14" i="2" s="1"/>
  <c r="H11" i="2"/>
  <c r="H14" i="2" s="1"/>
  <c r="G11" i="2"/>
  <c r="G14" i="2" s="1"/>
  <c r="F11" i="2"/>
  <c r="F14" i="2" s="1"/>
  <c r="E11" i="2"/>
  <c r="E14" i="2" s="1"/>
  <c r="D11" i="2"/>
  <c r="D14" i="2" s="1"/>
  <c r="C11" i="2"/>
  <c r="C14" i="2" s="1"/>
  <c r="B11" i="2"/>
  <c r="B14" i="2" s="1"/>
  <c r="V14" i="2" l="1"/>
  <c r="AE67" i="2"/>
  <c r="AF36" i="2"/>
  <c r="AE46" i="2"/>
  <c r="AF46" i="2"/>
  <c r="AE36" i="2"/>
  <c r="AF67" i="2"/>
  <c r="AF55" i="2"/>
  <c r="AE55" i="2"/>
  <c r="T14" i="2"/>
  <c r="AF14" i="2" s="1"/>
  <c r="AF11" i="2"/>
  <c r="Z14" i="2"/>
  <c r="Z70" i="2" s="1"/>
  <c r="X67" i="2"/>
  <c r="X70" i="2" s="1"/>
  <c r="W14" i="2"/>
  <c r="W70" i="2" s="1"/>
  <c r="W71" i="2" s="1"/>
  <c r="U14" i="2"/>
  <c r="Y14" i="2"/>
  <c r="AE14" i="2" s="1"/>
  <c r="AA70" i="2"/>
  <c r="C70" i="2"/>
  <c r="C71" i="2" s="1"/>
  <c r="K70" i="2"/>
  <c r="K71" i="2" s="1"/>
  <c r="O70" i="2"/>
  <c r="O71" i="2" s="1"/>
  <c r="E70" i="2"/>
  <c r="E71" i="2" s="1"/>
  <c r="I70" i="2"/>
  <c r="I71" i="2" s="1"/>
  <c r="M70" i="2"/>
  <c r="M71" i="2" s="1"/>
  <c r="U70" i="2"/>
  <c r="U71" i="2" s="1"/>
  <c r="G70" i="2"/>
  <c r="G71" i="2" s="1"/>
  <c r="S70" i="2"/>
  <c r="S71" i="2" s="1"/>
  <c r="B70" i="2"/>
  <c r="B71" i="2" s="1"/>
  <c r="F70" i="2"/>
  <c r="F71" i="2" s="1"/>
  <c r="J70" i="2"/>
  <c r="J71" i="2" s="1"/>
  <c r="N70" i="2"/>
  <c r="N71" i="2" s="1"/>
  <c r="R70" i="2"/>
  <c r="V70" i="2"/>
  <c r="V71" i="2" s="1"/>
  <c r="D70" i="2"/>
  <c r="D71" i="2" s="1"/>
  <c r="H70" i="2"/>
  <c r="H71" i="2" s="1"/>
  <c r="L70" i="2"/>
  <c r="L71" i="2" s="1"/>
  <c r="P70" i="2"/>
  <c r="P71" i="2" s="1"/>
  <c r="T70" i="2"/>
  <c r="AD70" i="2"/>
  <c r="Q14" i="2"/>
  <c r="Y70" i="2" l="1"/>
  <c r="T71" i="2"/>
  <c r="AF71" i="2" s="1"/>
  <c r="R71" i="2"/>
  <c r="Q70" i="2"/>
  <c r="Q71" i="2" s="1"/>
</calcChain>
</file>

<file path=xl/sharedStrings.xml><?xml version="1.0" encoding="utf-8"?>
<sst xmlns="http://schemas.openxmlformats.org/spreadsheetml/2006/main" count="103" uniqueCount="74">
  <si>
    <t>Accounting</t>
  </si>
  <si>
    <t>Art</t>
  </si>
  <si>
    <t>Biology</t>
  </si>
  <si>
    <t>Business Administration</t>
  </si>
  <si>
    <t>Chemistry</t>
  </si>
  <si>
    <t>Computer Science</t>
  </si>
  <si>
    <t>Conflict Analysis/Dispute Resolution</t>
  </si>
  <si>
    <t>Dance</t>
  </si>
  <si>
    <t>Economics</t>
  </si>
  <si>
    <t>Education, Elementary</t>
  </si>
  <si>
    <t>Education, General</t>
  </si>
  <si>
    <t>Education, Master of Arts in Teaching</t>
  </si>
  <si>
    <t>Education, Secondary</t>
  </si>
  <si>
    <t>English</t>
  </si>
  <si>
    <t>Environmental Health</t>
  </si>
  <si>
    <t>Exercise Science</t>
  </si>
  <si>
    <t>Finance</t>
  </si>
  <si>
    <t>French</t>
  </si>
  <si>
    <t>General Studies</t>
  </si>
  <si>
    <t>Geography</t>
  </si>
  <si>
    <t>German</t>
  </si>
  <si>
    <t>History</t>
  </si>
  <si>
    <t>Interdisciplinary Studies</t>
  </si>
  <si>
    <t>Management</t>
  </si>
  <si>
    <t>Marketing</t>
  </si>
  <si>
    <t>Mathematics</t>
  </si>
  <si>
    <t>Music</t>
  </si>
  <si>
    <t>Music-Applied</t>
  </si>
  <si>
    <t>Philosophy</t>
  </si>
  <si>
    <t>Physical Education</t>
  </si>
  <si>
    <t>Political Science</t>
  </si>
  <si>
    <t>Psychology</t>
  </si>
  <si>
    <t>Sociology</t>
  </si>
  <si>
    <t>Spanish</t>
  </si>
  <si>
    <t>Theatre</t>
  </si>
  <si>
    <t>Total FTES</t>
  </si>
  <si>
    <t>Fall</t>
  </si>
  <si>
    <t>Fulton School of Liberal Arts</t>
  </si>
  <si>
    <t>Perdue School of Business</t>
  </si>
  <si>
    <t>Seidel School of Education</t>
  </si>
  <si>
    <t>Information Systems</t>
  </si>
  <si>
    <t>Education, Reading</t>
  </si>
  <si>
    <t>Physical Education, Teacher Education</t>
  </si>
  <si>
    <t>10-Yr</t>
  </si>
  <si>
    <t>Chng</t>
  </si>
  <si>
    <t>Educational Leadership</t>
  </si>
  <si>
    <t>Modern Languages</t>
  </si>
  <si>
    <t>Physics</t>
  </si>
  <si>
    <t>Military Science</t>
  </si>
  <si>
    <t>Contemporary Curriculum Theory &amp; Instruction</t>
  </si>
  <si>
    <t>Geology</t>
  </si>
  <si>
    <t>Athletic Training (New in 2016)</t>
  </si>
  <si>
    <t>Medical Laboratory Science</t>
  </si>
  <si>
    <t>School of Health Sciences Subtotal</t>
  </si>
  <si>
    <t>College of Health and Human Services</t>
  </si>
  <si>
    <t>School of Health Sciences</t>
  </si>
  <si>
    <t>Outdoor Educational Leadership</t>
  </si>
  <si>
    <t>College/School/Department</t>
  </si>
  <si>
    <t>School of Nursing</t>
  </si>
  <si>
    <t>School of Social Work</t>
  </si>
  <si>
    <t xml:space="preserve">College of Health and Human Services Total </t>
  </si>
  <si>
    <t>Fulton School Total</t>
  </si>
  <si>
    <t>Henson School of Science and Technology</t>
  </si>
  <si>
    <t>Henson School Total</t>
  </si>
  <si>
    <t>Perdue School Total</t>
  </si>
  <si>
    <t>Seidel School Total</t>
  </si>
  <si>
    <t>TOTAL STUDENT CREDIT HOURS</t>
  </si>
  <si>
    <t>5-Yr</t>
  </si>
  <si>
    <t>Korean</t>
  </si>
  <si>
    <t>Arabic</t>
  </si>
  <si>
    <t>Communications</t>
  </si>
  <si>
    <t>Health and Human Performance</t>
  </si>
  <si>
    <r>
      <t xml:space="preserve">Table  8:     </t>
    </r>
    <r>
      <rPr>
        <b/>
        <i/>
        <sz val="10"/>
        <rFont val="Times New Roman"/>
        <family val="1"/>
      </rPr>
      <t xml:space="preserve">Graduate </t>
    </r>
    <r>
      <rPr>
        <b/>
        <sz val="10"/>
        <rFont val="Times New Roman"/>
        <family val="1"/>
      </rPr>
      <t>Student Credit Hours by College/School/Department:  Fall Enrollment 2012, 2017-2022</t>
    </r>
  </si>
  <si>
    <t>Lifelong Fitness &amp; Wellness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</si>
</sst>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9"/>
      <name val="Arial"/>
      <family val="2"/>
    </font>
    <font>
      <sz val="9"/>
      <name val="Arial"/>
      <family val="2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41" fontId="4" fillId="2" borderId="2" xfId="0" applyNumberFormat="1" applyFont="1" applyFill="1" applyBorder="1"/>
    <xf numFmtId="0" fontId="11" fillId="0" borderId="0" xfId="0" applyFont="1" applyAlignment="1"/>
    <xf numFmtId="41" fontId="12" fillId="0" borderId="5" xfId="0" applyNumberFormat="1" applyFont="1" applyFill="1" applyBorder="1"/>
    <xf numFmtId="41" fontId="12" fillId="0" borderId="8" xfId="0" applyNumberFormat="1" applyFont="1" applyFill="1" applyBorder="1"/>
    <xf numFmtId="41" fontId="4" fillId="2" borderId="9" xfId="0" applyNumberFormat="1" applyFont="1" applyFill="1" applyBorder="1"/>
    <xf numFmtId="41" fontId="4" fillId="3" borderId="2" xfId="0" applyNumberFormat="1" applyFont="1" applyFill="1" applyBorder="1"/>
    <xf numFmtId="41" fontId="4" fillId="3" borderId="9" xfId="0" applyNumberFormat="1" applyFont="1" applyFill="1" applyBorder="1"/>
    <xf numFmtId="0" fontId="7" fillId="3" borderId="1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/>
    <xf numFmtId="41" fontId="4" fillId="0" borderId="3" xfId="0" applyNumberFormat="1" applyFont="1" applyFill="1" applyBorder="1"/>
    <xf numFmtId="0" fontId="6" fillId="0" borderId="15" xfId="0" applyFont="1" applyFill="1" applyBorder="1" applyAlignment="1">
      <alignment horizontal="left" indent="1"/>
    </xf>
    <xf numFmtId="0" fontId="6" fillId="0" borderId="17" xfId="0" applyFont="1" applyFill="1" applyBorder="1" applyAlignment="1"/>
    <xf numFmtId="41" fontId="12" fillId="0" borderId="2" xfId="0" applyNumberFormat="1" applyFont="1" applyFill="1" applyBorder="1"/>
    <xf numFmtId="41" fontId="12" fillId="0" borderId="7" xfId="0" applyNumberFormat="1" applyFont="1" applyFill="1" applyBorder="1"/>
    <xf numFmtId="41" fontId="12" fillId="0" borderId="9" xfId="0" applyNumberFormat="1" applyFont="1" applyFill="1" applyBorder="1"/>
    <xf numFmtId="0" fontId="7" fillId="0" borderId="16" xfId="0" applyFont="1" applyFill="1" applyBorder="1" applyAlignment="1">
      <alignment horizontal="left" indent="4"/>
    </xf>
    <xf numFmtId="41" fontId="4" fillId="0" borderId="9" xfId="0" applyNumberFormat="1" applyFont="1" applyFill="1" applyBorder="1"/>
    <xf numFmtId="41" fontId="12" fillId="4" borderId="2" xfId="0" applyNumberFormat="1" applyFont="1" applyFill="1" applyBorder="1"/>
    <xf numFmtId="41" fontId="4" fillId="2" borderId="10" xfId="0" applyNumberFormat="1" applyFont="1" applyFill="1" applyBorder="1"/>
    <xf numFmtId="41" fontId="4" fillId="6" borderId="18" xfId="0" applyNumberFormat="1" applyFont="1" applyFill="1" applyBorder="1"/>
    <xf numFmtId="41" fontId="4" fillId="3" borderId="10" xfId="0" applyNumberFormat="1" applyFont="1" applyFill="1" applyBorder="1"/>
    <xf numFmtId="41" fontId="13" fillId="0" borderId="9" xfId="0" applyNumberFormat="1" applyFont="1" applyBorder="1"/>
    <xf numFmtId="41" fontId="4" fillId="7" borderId="18" xfId="0" applyNumberFormat="1" applyFont="1" applyFill="1" applyBorder="1"/>
    <xf numFmtId="0" fontId="7" fillId="7" borderId="19" xfId="0" applyFont="1" applyFill="1" applyBorder="1" applyAlignment="1">
      <alignment horizontal="left"/>
    </xf>
    <xf numFmtId="0" fontId="16" fillId="11" borderId="3" xfId="4" quotePrefix="1" applyFont="1" applyFill="1" applyBorder="1" applyAlignment="1">
      <alignment horizontal="left"/>
    </xf>
    <xf numFmtId="41" fontId="4" fillId="10" borderId="3" xfId="0" applyNumberFormat="1" applyFont="1" applyFill="1" applyBorder="1"/>
    <xf numFmtId="41" fontId="4" fillId="12" borderId="18" xfId="0" applyNumberFormat="1" applyFont="1" applyFill="1" applyBorder="1"/>
    <xf numFmtId="0" fontId="7" fillId="5" borderId="17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left"/>
    </xf>
    <xf numFmtId="0" fontId="10" fillId="4" borderId="10" xfId="0" applyFont="1" applyFill="1" applyBorder="1"/>
    <xf numFmtId="0" fontId="5" fillId="4" borderId="10" xfId="0" applyFont="1" applyFill="1" applyBorder="1"/>
    <xf numFmtId="41" fontId="5" fillId="4" borderId="10" xfId="1" applyNumberFormat="1" applyFont="1" applyFill="1" applyBorder="1"/>
    <xf numFmtId="41" fontId="12" fillId="4" borderId="10" xfId="1" applyNumberFormat="1" applyFont="1" applyFill="1" applyBorder="1"/>
    <xf numFmtId="0" fontId="16" fillId="13" borderId="18" xfId="4" quotePrefix="1" applyFont="1" applyFill="1" applyBorder="1" applyAlignment="1">
      <alignment horizontal="left"/>
    </xf>
    <xf numFmtId="41" fontId="12" fillId="2" borderId="21" xfId="0" applyNumberFormat="1" applyFont="1" applyFill="1" applyBorder="1"/>
    <xf numFmtId="41" fontId="12" fillId="3" borderId="21" xfId="0" applyNumberFormat="1" applyFont="1" applyFill="1" applyBorder="1"/>
    <xf numFmtId="41" fontId="12" fillId="0" borderId="7" xfId="0" applyNumberFormat="1" applyFont="1" applyBorder="1"/>
    <xf numFmtId="41" fontId="12" fillId="2" borderId="7" xfId="0" applyNumberFormat="1" applyFont="1" applyFill="1" applyBorder="1"/>
    <xf numFmtId="41" fontId="12" fillId="3" borderId="7" xfId="0" applyNumberFormat="1" applyFont="1" applyFill="1" applyBorder="1"/>
    <xf numFmtId="164" fontId="4" fillId="0" borderId="3" xfId="0" applyNumberFormat="1" applyFont="1" applyFill="1" applyBorder="1"/>
    <xf numFmtId="164" fontId="4" fillId="4" borderId="3" xfId="0" applyNumberFormat="1" applyFont="1" applyFill="1" applyBorder="1"/>
    <xf numFmtId="164" fontId="4" fillId="2" borderId="3" xfId="0" applyNumberFormat="1" applyFont="1" applyFill="1" applyBorder="1"/>
    <xf numFmtId="0" fontId="7" fillId="8" borderId="16" xfId="0" applyFont="1" applyFill="1" applyBorder="1"/>
    <xf numFmtId="41" fontId="4" fillId="8" borderId="11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7" fillId="14" borderId="17" xfId="0" applyFont="1" applyFill="1" applyBorder="1" applyAlignment="1">
      <alignment horizontal="left"/>
    </xf>
    <xf numFmtId="41" fontId="4" fillId="14" borderId="18" xfId="0" applyNumberFormat="1" applyFont="1" applyFill="1" applyBorder="1"/>
    <xf numFmtId="0" fontId="7" fillId="14" borderId="16" xfId="0" applyFont="1" applyFill="1" applyBorder="1"/>
    <xf numFmtId="41" fontId="4" fillId="14" borderId="11" xfId="0" applyNumberFormat="1" applyFont="1" applyFill="1" applyBorder="1"/>
    <xf numFmtId="41" fontId="4" fillId="6" borderId="11" xfId="0" applyNumberFormat="1" applyFont="1" applyFill="1" applyBorder="1"/>
    <xf numFmtId="41" fontId="4" fillId="4" borderId="2" xfId="0" applyNumberFormat="1" applyFont="1" applyFill="1" applyBorder="1"/>
    <xf numFmtId="41" fontId="4" fillId="4" borderId="5" xfId="0" applyNumberFormat="1" applyFont="1" applyFill="1" applyBorder="1"/>
    <xf numFmtId="41" fontId="4" fillId="14" borderId="22" xfId="0" applyNumberFormat="1" applyFont="1" applyFill="1" applyBorder="1"/>
    <xf numFmtId="41" fontId="4" fillId="14" borderId="12" xfId="0" applyNumberFormat="1" applyFont="1" applyFill="1" applyBorder="1"/>
    <xf numFmtId="41" fontId="4" fillId="8" borderId="12" xfId="0" applyNumberFormat="1" applyFont="1" applyFill="1" applyBorder="1"/>
    <xf numFmtId="0" fontId="16" fillId="15" borderId="16" xfId="2" applyFont="1" applyFill="1" applyBorder="1"/>
    <xf numFmtId="0" fontId="7" fillId="4" borderId="2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4" fillId="4" borderId="6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left" indent="1"/>
    </xf>
    <xf numFmtId="41" fontId="13" fillId="4" borderId="2" xfId="0" applyNumberFormat="1" applyFont="1" applyFill="1" applyBorder="1"/>
    <xf numFmtId="41" fontId="12" fillId="4" borderId="5" xfId="0" applyNumberFormat="1" applyFont="1" applyFill="1" applyBorder="1"/>
    <xf numFmtId="0" fontId="8" fillId="4" borderId="13" xfId="2" applyFont="1" applyFill="1" applyBorder="1" applyAlignment="1">
      <alignment horizontal="left" indent="1"/>
    </xf>
    <xf numFmtId="0" fontId="6" fillId="4" borderId="15" xfId="0" applyFont="1" applyFill="1" applyBorder="1" applyAlignment="1">
      <alignment horizontal="left" indent="1"/>
    </xf>
    <xf numFmtId="41" fontId="13" fillId="4" borderId="9" xfId="0" applyNumberFormat="1" applyFont="1" applyFill="1" applyBorder="1"/>
    <xf numFmtId="41" fontId="12" fillId="4" borderId="9" xfId="0" applyNumberFormat="1" applyFont="1" applyFill="1" applyBorder="1"/>
    <xf numFmtId="41" fontId="12" fillId="4" borderId="8" xfId="0" applyNumberFormat="1" applyFont="1" applyFill="1" applyBorder="1"/>
    <xf numFmtId="41" fontId="13" fillId="4" borderId="10" xfId="0" applyNumberFormat="1" applyFont="1" applyFill="1" applyBorder="1"/>
    <xf numFmtId="41" fontId="12" fillId="4" borderId="10" xfId="0" applyNumberFormat="1" applyFont="1" applyFill="1" applyBorder="1"/>
    <xf numFmtId="41" fontId="12" fillId="4" borderId="7" xfId="0" applyNumberFormat="1" applyFont="1" applyFill="1" applyBorder="1"/>
    <xf numFmtId="0" fontId="6" fillId="4" borderId="10" xfId="0" applyFont="1" applyFill="1" applyBorder="1" applyAlignment="1">
      <alignment horizontal="left" indent="1"/>
    </xf>
    <xf numFmtId="0" fontId="6" fillId="4" borderId="2" xfId="0" applyFont="1" applyFill="1" applyBorder="1" applyAlignment="1">
      <alignment horizontal="left" indent="1"/>
    </xf>
    <xf numFmtId="0" fontId="6" fillId="4" borderId="9" xfId="0" applyFont="1" applyFill="1" applyBorder="1" applyAlignment="1">
      <alignment horizontal="left" indent="1"/>
    </xf>
    <xf numFmtId="0" fontId="6" fillId="4" borderId="23" xfId="0" applyFont="1" applyFill="1" applyBorder="1" applyAlignment="1">
      <alignment horizontal="left" indent="1"/>
    </xf>
    <xf numFmtId="41" fontId="12" fillId="4" borderId="9" xfId="0" applyNumberFormat="1" applyFont="1" applyFill="1" applyBorder="1" applyAlignment="1">
      <alignment horizontal="center"/>
    </xf>
    <xf numFmtId="0" fontId="6" fillId="4" borderId="15" xfId="0" applyFont="1" applyFill="1" applyBorder="1"/>
    <xf numFmtId="41" fontId="12" fillId="4" borderId="21" xfId="0" applyNumberFormat="1" applyFont="1" applyFill="1" applyBorder="1"/>
    <xf numFmtId="0" fontId="7" fillId="4" borderId="23" xfId="0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/>
    </xf>
    <xf numFmtId="41" fontId="12" fillId="4" borderId="23" xfId="0" applyNumberFormat="1" applyFont="1" applyFill="1" applyBorder="1"/>
    <xf numFmtId="41" fontId="4" fillId="4" borderId="13" xfId="0" applyNumberFormat="1" applyFont="1" applyFill="1" applyBorder="1"/>
    <xf numFmtId="41" fontId="12" fillId="4" borderId="13" xfId="0" applyNumberFormat="1" applyFont="1" applyFill="1" applyBorder="1"/>
    <xf numFmtId="41" fontId="12" fillId="4" borderId="15" xfId="0" applyNumberFormat="1" applyFont="1" applyFill="1" applyBorder="1"/>
    <xf numFmtId="41" fontId="4" fillId="14" borderId="19" xfId="0" applyNumberFormat="1" applyFont="1" applyFill="1" applyBorder="1"/>
    <xf numFmtId="41" fontId="4" fillId="14" borderId="16" xfId="0" applyNumberFormat="1" applyFont="1" applyFill="1" applyBorder="1"/>
    <xf numFmtId="41" fontId="4" fillId="8" borderId="16" xfId="0" applyNumberFormat="1" applyFont="1" applyFill="1" applyBorder="1"/>
    <xf numFmtId="41" fontId="12" fillId="0" borderId="15" xfId="0" applyNumberFormat="1" applyFont="1" applyFill="1" applyBorder="1"/>
    <xf numFmtId="41" fontId="4" fillId="7" borderId="19" xfId="0" applyNumberFormat="1" applyFont="1" applyFill="1" applyBorder="1"/>
    <xf numFmtId="41" fontId="4" fillId="10" borderId="17" xfId="0" applyNumberFormat="1" applyFont="1" applyFill="1" applyBorder="1"/>
    <xf numFmtId="41" fontId="4" fillId="12" borderId="19" xfId="0" applyNumberFormat="1" applyFont="1" applyFill="1" applyBorder="1"/>
    <xf numFmtId="41" fontId="12" fillId="4" borderId="23" xfId="1" applyNumberFormat="1" applyFont="1" applyFill="1" applyBorder="1"/>
    <xf numFmtId="165" fontId="4" fillId="5" borderId="17" xfId="1" applyNumberFormat="1" applyFont="1" applyFill="1" applyBorder="1" applyAlignment="1">
      <alignment horizontal="right"/>
    </xf>
    <xf numFmtId="41" fontId="12" fillId="4" borderId="25" xfId="0" applyNumberFormat="1" applyFont="1" applyFill="1" applyBorder="1"/>
    <xf numFmtId="41" fontId="12" fillId="0" borderId="14" xfId="0" applyNumberFormat="1" applyFont="1" applyFill="1" applyBorder="1"/>
    <xf numFmtId="41" fontId="4" fillId="6" borderId="16" xfId="0" applyNumberFormat="1" applyFont="1" applyFill="1" applyBorder="1"/>
    <xf numFmtId="164" fontId="4" fillId="0" borderId="17" xfId="0" applyNumberFormat="1" applyFont="1" applyFill="1" applyBorder="1"/>
    <xf numFmtId="41" fontId="12" fillId="4" borderId="20" xfId="0" applyNumberFormat="1" applyFont="1" applyFill="1" applyBorder="1"/>
    <xf numFmtId="41" fontId="4" fillId="7" borderId="22" xfId="0" applyNumberFormat="1" applyFont="1" applyFill="1" applyBorder="1"/>
    <xf numFmtId="41" fontId="4" fillId="10" borderId="6" xfId="0" applyNumberFormat="1" applyFont="1" applyFill="1" applyBorder="1"/>
    <xf numFmtId="41" fontId="4" fillId="12" borderId="22" xfId="0" applyNumberFormat="1" applyFont="1" applyFill="1" applyBorder="1"/>
    <xf numFmtId="165" fontId="4" fillId="5" borderId="6" xfId="1" applyNumberFormat="1" applyFont="1" applyFill="1" applyBorder="1" applyAlignment="1">
      <alignment horizontal="right"/>
    </xf>
    <xf numFmtId="41" fontId="12" fillId="4" borderId="27" xfId="0" applyNumberFormat="1" applyFont="1" applyFill="1" applyBorder="1"/>
    <xf numFmtId="41" fontId="12" fillId="0" borderId="26" xfId="0" applyNumberFormat="1" applyFont="1" applyFill="1" applyBorder="1"/>
    <xf numFmtId="41" fontId="4" fillId="6" borderId="12" xfId="0" applyNumberFormat="1" applyFont="1" applyFill="1" applyBorder="1"/>
    <xf numFmtId="0" fontId="7" fillId="4" borderId="28" xfId="0" applyFont="1" applyFill="1" applyBorder="1" applyAlignment="1">
      <alignment horizontal="center"/>
    </xf>
    <xf numFmtId="0" fontId="4" fillId="4" borderId="29" xfId="0" applyNumberFormat="1" applyFont="1" applyFill="1" applyBorder="1" applyAlignment="1">
      <alignment horizontal="center"/>
    </xf>
    <xf numFmtId="41" fontId="12" fillId="4" borderId="28" xfId="0" applyNumberFormat="1" applyFont="1" applyFill="1" applyBorder="1"/>
    <xf numFmtId="41" fontId="4" fillId="4" borderId="30" xfId="0" applyNumberFormat="1" applyFont="1" applyFill="1" applyBorder="1"/>
    <xf numFmtId="41" fontId="12" fillId="4" borderId="30" xfId="0" applyNumberFormat="1" applyFont="1" applyFill="1" applyBorder="1"/>
    <xf numFmtId="41" fontId="12" fillId="4" borderId="31" xfId="0" applyNumberFormat="1" applyFont="1" applyFill="1" applyBorder="1"/>
    <xf numFmtId="41" fontId="4" fillId="14" borderId="32" xfId="0" applyNumberFormat="1" applyFont="1" applyFill="1" applyBorder="1"/>
    <xf numFmtId="41" fontId="4" fillId="14" borderId="24" xfId="0" applyNumberFormat="1" applyFont="1" applyFill="1" applyBorder="1"/>
    <xf numFmtId="41" fontId="4" fillId="8" borderId="24" xfId="0" applyNumberFormat="1" applyFont="1" applyFill="1" applyBorder="1"/>
    <xf numFmtId="41" fontId="12" fillId="0" borderId="30" xfId="0" applyNumberFormat="1" applyFont="1" applyFill="1" applyBorder="1"/>
    <xf numFmtId="41" fontId="4" fillId="7" borderId="32" xfId="0" applyNumberFormat="1" applyFont="1" applyFill="1" applyBorder="1"/>
    <xf numFmtId="41" fontId="4" fillId="10" borderId="29" xfId="0" applyNumberFormat="1" applyFont="1" applyFill="1" applyBorder="1"/>
    <xf numFmtId="41" fontId="4" fillId="12" borderId="32" xfId="0" applyNumberFormat="1" applyFont="1" applyFill="1" applyBorder="1"/>
    <xf numFmtId="41" fontId="12" fillId="4" borderId="28" xfId="1" applyNumberFormat="1" applyFont="1" applyFill="1" applyBorder="1"/>
    <xf numFmtId="41" fontId="12" fillId="0" borderId="31" xfId="0" applyNumberFormat="1" applyFont="1" applyFill="1" applyBorder="1"/>
    <xf numFmtId="165" fontId="4" fillId="5" borderId="29" xfId="1" applyNumberFormat="1" applyFont="1" applyFill="1" applyBorder="1" applyAlignment="1">
      <alignment horizontal="right"/>
    </xf>
    <xf numFmtId="41" fontId="12" fillId="4" borderId="34" xfId="0" applyNumberFormat="1" applyFont="1" applyFill="1" applyBorder="1"/>
    <xf numFmtId="41" fontId="12" fillId="0" borderId="33" xfId="0" applyNumberFormat="1" applyFont="1" applyFill="1" applyBorder="1"/>
    <xf numFmtId="41" fontId="4" fillId="6" borderId="24" xfId="0" applyNumberFormat="1" applyFont="1" applyFill="1" applyBorder="1"/>
    <xf numFmtId="164" fontId="4" fillId="0" borderId="29" xfId="0" applyNumberFormat="1" applyFont="1" applyFill="1" applyBorder="1"/>
    <xf numFmtId="41" fontId="12" fillId="4" borderId="20" xfId="1" applyNumberFormat="1" applyFont="1" applyFill="1" applyBorder="1"/>
    <xf numFmtId="41" fontId="4" fillId="6" borderId="10" xfId="1" applyNumberFormat="1" applyFont="1" applyFill="1" applyBorder="1"/>
    <xf numFmtId="41" fontId="4" fillId="0" borderId="10" xfId="1" applyNumberFormat="1" applyFont="1" applyBorder="1"/>
    <xf numFmtId="164" fontId="4" fillId="4" borderId="29" xfId="0" applyNumberFormat="1" applyFont="1" applyFill="1" applyBorder="1"/>
    <xf numFmtId="0" fontId="7" fillId="5" borderId="16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left"/>
    </xf>
    <xf numFmtId="0" fontId="7" fillId="10" borderId="23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10" borderId="20" xfId="0" applyFont="1" applyFill="1" applyBorder="1" applyAlignment="1">
      <alignment horizontal="left"/>
    </xf>
    <xf numFmtId="0" fontId="7" fillId="12" borderId="23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/>
    </xf>
    <xf numFmtId="0" fontId="7" fillId="12" borderId="20" xfId="0" applyFont="1" applyFill="1" applyBorder="1" applyAlignment="1">
      <alignment horizontal="left"/>
    </xf>
    <xf numFmtId="164" fontId="4" fillId="0" borderId="6" xfId="0" applyNumberFormat="1" applyFont="1" applyFill="1" applyBorder="1"/>
    <xf numFmtId="41" fontId="4" fillId="4" borderId="28" xfId="0" applyNumberFormat="1" applyFont="1" applyFill="1" applyBorder="1"/>
  </cellXfs>
  <cellStyles count="5">
    <cellStyle name="Comma" xfId="1" builtinId="3"/>
    <cellStyle name="Normal" xfId="0" builtinId="0"/>
    <cellStyle name="Normal_sch&amp;ftes-all" xfId="2" xr:uid="{00000000-0005-0000-0000-000002000000}"/>
    <cellStyle name="Normal_schs+ftes-before 5pm" xfId="4" xr:uid="{00000000-0005-0000-0000-000003000000}"/>
    <cellStyle name="Per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90EA-F45A-40ED-A45B-775639388A2D}">
  <sheetPr>
    <pageSetUpPr fitToPage="1"/>
  </sheetPr>
  <dimension ref="A1:AF71"/>
  <sheetViews>
    <sheetView tabSelected="1" zoomScaleNormal="100" workbookViewId="0">
      <selection activeCell="AG70" sqref="AG70"/>
    </sheetView>
  </sheetViews>
  <sheetFormatPr defaultRowHeight="12.75" x14ac:dyDescent="0.2"/>
  <cols>
    <col min="1" max="1" width="29.28515625" customWidth="1"/>
    <col min="2" max="18" width="6.5703125" hidden="1" customWidth="1"/>
    <col min="19" max="19" width="8.5703125" hidden="1" customWidth="1"/>
    <col min="20" max="20" width="6.5703125" customWidth="1"/>
    <col min="21" max="24" width="6.5703125" hidden="1" customWidth="1"/>
    <col min="25" max="30" width="6.5703125" bestFit="1" customWidth="1"/>
  </cols>
  <sheetData>
    <row r="1" spans="1:32" ht="15" x14ac:dyDescent="0.25">
      <c r="A1" s="10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">
      <c r="A2" s="143" t="s">
        <v>57</v>
      </c>
      <c r="B2" s="47" t="s">
        <v>36</v>
      </c>
      <c r="C2" s="48" t="s">
        <v>36</v>
      </c>
      <c r="D2" s="47" t="s">
        <v>36</v>
      </c>
      <c r="E2" s="47" t="s">
        <v>36</v>
      </c>
      <c r="F2" s="47" t="s">
        <v>36</v>
      </c>
      <c r="G2" s="49" t="s">
        <v>36</v>
      </c>
      <c r="H2" s="47" t="s">
        <v>36</v>
      </c>
      <c r="I2" s="48" t="s">
        <v>36</v>
      </c>
      <c r="J2" s="48" t="s">
        <v>36</v>
      </c>
      <c r="K2" s="48" t="s">
        <v>36</v>
      </c>
      <c r="L2" s="48" t="s">
        <v>36</v>
      </c>
      <c r="M2" s="48" t="s">
        <v>36</v>
      </c>
      <c r="N2" s="48" t="s">
        <v>36</v>
      </c>
      <c r="O2" s="48" t="s">
        <v>36</v>
      </c>
      <c r="P2" s="89" t="s">
        <v>36</v>
      </c>
      <c r="Q2" s="116" t="s">
        <v>36</v>
      </c>
      <c r="R2" s="116" t="s">
        <v>36</v>
      </c>
      <c r="S2" s="116" t="s">
        <v>36</v>
      </c>
      <c r="T2" s="116" t="s">
        <v>36</v>
      </c>
      <c r="U2" s="67" t="s">
        <v>36</v>
      </c>
      <c r="V2" s="68" t="s">
        <v>36</v>
      </c>
      <c r="W2" s="68" t="s">
        <v>36</v>
      </c>
      <c r="X2" s="68" t="s">
        <v>36</v>
      </c>
      <c r="Y2" s="68" t="s">
        <v>36</v>
      </c>
      <c r="Z2" s="68" t="s">
        <v>36</v>
      </c>
      <c r="AA2" s="68" t="s">
        <v>36</v>
      </c>
      <c r="AB2" s="68" t="s">
        <v>36</v>
      </c>
      <c r="AC2" s="68" t="s">
        <v>36</v>
      </c>
      <c r="AD2" s="50" t="s">
        <v>36</v>
      </c>
      <c r="AE2" s="8" t="s">
        <v>67</v>
      </c>
      <c r="AF2" s="8" t="s">
        <v>43</v>
      </c>
    </row>
    <row r="3" spans="1:32" x14ac:dyDescent="0.2">
      <c r="A3" s="144"/>
      <c r="B3" s="51">
        <v>1994</v>
      </c>
      <c r="C3" s="52">
        <v>1995</v>
      </c>
      <c r="D3" s="51">
        <v>1996</v>
      </c>
      <c r="E3" s="51">
        <v>1997</v>
      </c>
      <c r="F3" s="53">
        <v>1998</v>
      </c>
      <c r="G3" s="53">
        <v>1999</v>
      </c>
      <c r="H3" s="53">
        <v>2000</v>
      </c>
      <c r="I3" s="54">
        <v>2001</v>
      </c>
      <c r="J3" s="54">
        <v>2002</v>
      </c>
      <c r="K3" s="54">
        <v>2003</v>
      </c>
      <c r="L3" s="54">
        <v>2004</v>
      </c>
      <c r="M3" s="54">
        <v>2005</v>
      </c>
      <c r="N3" s="54">
        <v>2006</v>
      </c>
      <c r="O3" s="54">
        <v>2007</v>
      </c>
      <c r="P3" s="90">
        <v>2008</v>
      </c>
      <c r="Q3" s="117">
        <v>2009</v>
      </c>
      <c r="R3" s="117">
        <v>2010</v>
      </c>
      <c r="S3" s="117">
        <v>2011</v>
      </c>
      <c r="T3" s="117">
        <v>2012</v>
      </c>
      <c r="U3" s="69">
        <v>2013</v>
      </c>
      <c r="V3" s="70">
        <v>2014</v>
      </c>
      <c r="W3" s="70">
        <v>2015</v>
      </c>
      <c r="X3" s="70">
        <v>2016</v>
      </c>
      <c r="Y3" s="70">
        <v>2017</v>
      </c>
      <c r="Z3" s="70">
        <v>2018</v>
      </c>
      <c r="AA3" s="70">
        <v>2019</v>
      </c>
      <c r="AB3" s="70">
        <v>2020</v>
      </c>
      <c r="AC3" s="70">
        <v>2021</v>
      </c>
      <c r="AD3" s="55">
        <v>2022</v>
      </c>
      <c r="AE3" s="9" t="s">
        <v>44</v>
      </c>
      <c r="AF3" s="9" t="s">
        <v>44</v>
      </c>
    </row>
    <row r="4" spans="1:32" x14ac:dyDescent="0.2">
      <c r="A4" s="145" t="s">
        <v>54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7"/>
    </row>
    <row r="5" spans="1:32" x14ac:dyDescent="0.2">
      <c r="A5" s="148" t="s">
        <v>55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50"/>
    </row>
    <row r="6" spans="1:32" x14ac:dyDescent="0.2">
      <c r="A6" s="71" t="s">
        <v>51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92">
        <v>0</v>
      </c>
      <c r="Q6" s="119"/>
      <c r="R6" s="119">
        <v>0</v>
      </c>
      <c r="S6" s="119"/>
      <c r="T6" s="161">
        <v>0</v>
      </c>
      <c r="U6" s="62">
        <v>0</v>
      </c>
      <c r="V6" s="61">
        <v>0</v>
      </c>
      <c r="W6" s="19">
        <v>0</v>
      </c>
      <c r="X6" s="19">
        <v>45</v>
      </c>
      <c r="Y6" s="19">
        <v>63</v>
      </c>
      <c r="Z6" s="19">
        <v>108</v>
      </c>
      <c r="AA6" s="19">
        <v>126</v>
      </c>
      <c r="AB6" s="19">
        <v>81</v>
      </c>
      <c r="AC6" s="19">
        <v>54</v>
      </c>
      <c r="AD6" s="1">
        <v>0</v>
      </c>
      <c r="AE6" s="6">
        <f>+AD6-Y6</f>
        <v>-63</v>
      </c>
      <c r="AF6" s="6">
        <f>+AD6-T6</f>
        <v>0</v>
      </c>
    </row>
    <row r="7" spans="1:32" x14ac:dyDescent="0.2">
      <c r="A7" s="74" t="s">
        <v>15</v>
      </c>
      <c r="B7" s="72"/>
      <c r="C7" s="19"/>
      <c r="D7" s="19"/>
      <c r="E7" s="19">
        <v>0</v>
      </c>
      <c r="F7" s="19"/>
      <c r="G7" s="19"/>
      <c r="H7" s="19"/>
      <c r="I7" s="19"/>
      <c r="J7" s="19"/>
      <c r="K7" s="19">
        <v>0</v>
      </c>
      <c r="L7" s="19">
        <v>0</v>
      </c>
      <c r="M7" s="19">
        <v>0</v>
      </c>
      <c r="N7" s="19">
        <v>0</v>
      </c>
      <c r="O7" s="19">
        <v>8</v>
      </c>
      <c r="P7" s="93">
        <v>16</v>
      </c>
      <c r="Q7" s="120">
        <v>32</v>
      </c>
      <c r="R7" s="120">
        <v>8</v>
      </c>
      <c r="S7" s="120">
        <v>32</v>
      </c>
      <c r="T7" s="120">
        <v>8</v>
      </c>
      <c r="U7" s="73">
        <v>8</v>
      </c>
      <c r="V7" s="19">
        <v>8</v>
      </c>
      <c r="W7" s="19">
        <v>8</v>
      </c>
      <c r="X7" s="19">
        <v>12</v>
      </c>
      <c r="Y7" s="19">
        <v>16</v>
      </c>
      <c r="Z7" s="19">
        <v>4</v>
      </c>
      <c r="AA7" s="19">
        <v>4</v>
      </c>
      <c r="AB7" s="19">
        <v>12</v>
      </c>
      <c r="AC7" s="19">
        <v>0</v>
      </c>
      <c r="AD7" s="1">
        <v>0</v>
      </c>
      <c r="AE7" s="6">
        <f t="shared" ref="AE7:AE14" si="0">+AD7-Y7</f>
        <v>-16</v>
      </c>
      <c r="AF7" s="6">
        <f t="shared" ref="AF7:AF14" si="1">+AD7-T7</f>
        <v>-8</v>
      </c>
    </row>
    <row r="8" spans="1:32" x14ac:dyDescent="0.2">
      <c r="A8" s="71" t="s">
        <v>71</v>
      </c>
      <c r="B8" s="72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87</v>
      </c>
      <c r="I8" s="19">
        <v>117</v>
      </c>
      <c r="J8" s="19">
        <v>138</v>
      </c>
      <c r="K8" s="19">
        <v>99</v>
      </c>
      <c r="L8" s="19">
        <v>132</v>
      </c>
      <c r="M8" s="19">
        <v>168</v>
      </c>
      <c r="N8" s="19">
        <v>135</v>
      </c>
      <c r="O8" s="19">
        <v>162</v>
      </c>
      <c r="P8" s="91">
        <v>240</v>
      </c>
      <c r="Q8" s="118">
        <v>312</v>
      </c>
      <c r="R8" s="118">
        <v>294</v>
      </c>
      <c r="S8" s="118">
        <v>318</v>
      </c>
      <c r="T8" s="120">
        <v>336</v>
      </c>
      <c r="U8" s="73">
        <v>231</v>
      </c>
      <c r="V8" s="19">
        <v>342</v>
      </c>
      <c r="W8" s="19">
        <v>366</v>
      </c>
      <c r="X8" s="19">
        <v>249</v>
      </c>
      <c r="Y8" s="19">
        <v>219</v>
      </c>
      <c r="Z8" s="19">
        <v>225</v>
      </c>
      <c r="AA8" s="19">
        <v>240</v>
      </c>
      <c r="AB8" s="19">
        <v>207</v>
      </c>
      <c r="AC8" s="19">
        <v>264</v>
      </c>
      <c r="AD8" s="1">
        <v>228</v>
      </c>
      <c r="AE8" s="6">
        <f t="shared" si="0"/>
        <v>9</v>
      </c>
      <c r="AF8" s="6">
        <f t="shared" si="1"/>
        <v>-108</v>
      </c>
    </row>
    <row r="9" spans="1:32" x14ac:dyDescent="0.2">
      <c r="A9" s="71" t="s">
        <v>73</v>
      </c>
      <c r="B9" s="7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93"/>
      <c r="Q9" s="120"/>
      <c r="R9" s="120"/>
      <c r="S9" s="120"/>
      <c r="T9" s="120">
        <v>0</v>
      </c>
      <c r="U9" s="73"/>
      <c r="V9" s="19"/>
      <c r="W9" s="19"/>
      <c r="X9" s="19"/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">
        <v>3</v>
      </c>
      <c r="AE9" s="6"/>
      <c r="AF9" s="6"/>
    </row>
    <row r="10" spans="1:32" x14ac:dyDescent="0.2">
      <c r="A10" s="75" t="s">
        <v>52</v>
      </c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>
        <v>0</v>
      </c>
      <c r="P10" s="94">
        <v>0</v>
      </c>
      <c r="Q10" s="121"/>
      <c r="R10" s="121">
        <v>0</v>
      </c>
      <c r="S10" s="121">
        <v>0</v>
      </c>
      <c r="T10" s="121">
        <v>1</v>
      </c>
      <c r="U10" s="78">
        <v>0</v>
      </c>
      <c r="V10" s="77">
        <v>0</v>
      </c>
      <c r="W10" s="77">
        <v>1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  <c r="AC10" s="77">
        <v>0</v>
      </c>
      <c r="AD10" s="5">
        <v>0</v>
      </c>
      <c r="AE10" s="7">
        <f t="shared" si="0"/>
        <v>0</v>
      </c>
      <c r="AF10" s="7">
        <f t="shared" si="1"/>
        <v>-1</v>
      </c>
    </row>
    <row r="11" spans="1:32" x14ac:dyDescent="0.2">
      <c r="A11" s="56" t="s">
        <v>53</v>
      </c>
      <c r="B11" s="57">
        <f>SUM(B6:B10)</f>
        <v>0</v>
      </c>
      <c r="C11" s="57">
        <f>SUM(C6:C10)</f>
        <v>0</v>
      </c>
      <c r="D11" s="57">
        <f>SUM(D6:D10)</f>
        <v>0</v>
      </c>
      <c r="E11" s="57">
        <f>SUM(E6:E10)</f>
        <v>0</v>
      </c>
      <c r="F11" s="57">
        <f>SUM(F6:F10)</f>
        <v>0</v>
      </c>
      <c r="G11" s="57">
        <f>SUM(G6:G10)</f>
        <v>0</v>
      </c>
      <c r="H11" s="57">
        <f>SUM(H6:H10)</f>
        <v>87</v>
      </c>
      <c r="I11" s="57">
        <f>SUM(I6:I10)</f>
        <v>117</v>
      </c>
      <c r="J11" s="57">
        <f>SUM(J6:J10)</f>
        <v>138</v>
      </c>
      <c r="K11" s="57">
        <f>SUM(K6:K10)</f>
        <v>99</v>
      </c>
      <c r="L11" s="57">
        <f>SUM(L6:L10)</f>
        <v>132</v>
      </c>
      <c r="M11" s="57">
        <f>SUM(M6:M10)</f>
        <v>168</v>
      </c>
      <c r="N11" s="57">
        <f>SUM(N6:N10)</f>
        <v>135</v>
      </c>
      <c r="O11" s="57">
        <f>SUM(O6:O10)</f>
        <v>170</v>
      </c>
      <c r="P11" s="95">
        <f>SUM(P6:P10)</f>
        <v>256</v>
      </c>
      <c r="Q11" s="122">
        <f>SUM(Q6:Q10)</f>
        <v>344</v>
      </c>
      <c r="R11" s="122">
        <f>SUM(R6:R10)</f>
        <v>302</v>
      </c>
      <c r="S11" s="122">
        <f>SUM(S6:S10)</f>
        <v>350</v>
      </c>
      <c r="T11" s="122">
        <f>SUM(T6:T10)</f>
        <v>345</v>
      </c>
      <c r="U11" s="63">
        <f>SUM(U6:U10)</f>
        <v>239</v>
      </c>
      <c r="V11" s="57">
        <f>SUM(V6:V10)</f>
        <v>350</v>
      </c>
      <c r="W11" s="57">
        <f>SUM(W6:W10)</f>
        <v>375</v>
      </c>
      <c r="X11" s="57">
        <f>SUM(X6:X10)</f>
        <v>306</v>
      </c>
      <c r="Y11" s="57">
        <f>SUM(Y6:Y10)</f>
        <v>298</v>
      </c>
      <c r="Z11" s="57">
        <f>SUM(Z6:Z10)</f>
        <v>337</v>
      </c>
      <c r="AA11" s="57">
        <f>SUM(AA6:AA10)</f>
        <v>370</v>
      </c>
      <c r="AB11" s="57">
        <f>SUM(AB6:AB10)</f>
        <v>300</v>
      </c>
      <c r="AC11" s="57">
        <f>SUM(AC6:AC10)</f>
        <v>318</v>
      </c>
      <c r="AD11" s="21">
        <f>SUM(AD6:AD10)</f>
        <v>231</v>
      </c>
      <c r="AE11" s="57">
        <f t="shared" si="0"/>
        <v>-67</v>
      </c>
      <c r="AF11" s="57">
        <f t="shared" si="1"/>
        <v>-114</v>
      </c>
    </row>
    <row r="12" spans="1:32" x14ac:dyDescent="0.2">
      <c r="A12" s="58" t="s">
        <v>58</v>
      </c>
      <c r="B12" s="59">
        <v>200</v>
      </c>
      <c r="C12" s="59">
        <v>238</v>
      </c>
      <c r="D12" s="59">
        <v>258</v>
      </c>
      <c r="E12" s="59">
        <v>201</v>
      </c>
      <c r="F12" s="59">
        <v>152</v>
      </c>
      <c r="G12" s="59">
        <v>168</v>
      </c>
      <c r="H12" s="59">
        <v>165</v>
      </c>
      <c r="I12" s="59">
        <v>145</v>
      </c>
      <c r="J12" s="59">
        <v>167</v>
      </c>
      <c r="K12" s="59">
        <v>107</v>
      </c>
      <c r="L12" s="59">
        <v>172</v>
      </c>
      <c r="M12" s="59">
        <v>90</v>
      </c>
      <c r="N12" s="59">
        <v>96</v>
      </c>
      <c r="O12" s="59">
        <v>148</v>
      </c>
      <c r="P12" s="96">
        <v>105</v>
      </c>
      <c r="Q12" s="123">
        <v>118</v>
      </c>
      <c r="R12" s="123">
        <v>217</v>
      </c>
      <c r="S12" s="123">
        <v>220</v>
      </c>
      <c r="T12" s="123">
        <v>294</v>
      </c>
      <c r="U12" s="64">
        <f>99+31</f>
        <v>130</v>
      </c>
      <c r="V12" s="59">
        <f>156+63</f>
        <v>219</v>
      </c>
      <c r="W12" s="59">
        <f>128+38</f>
        <v>166</v>
      </c>
      <c r="X12" s="59">
        <f>18+263</f>
        <v>281</v>
      </c>
      <c r="Y12" s="59">
        <f>6+316</f>
        <v>322</v>
      </c>
      <c r="Z12" s="59">
        <f>12+306</f>
        <v>318</v>
      </c>
      <c r="AA12" s="59">
        <v>256</v>
      </c>
      <c r="AB12" s="59">
        <v>254</v>
      </c>
      <c r="AC12" s="59">
        <v>244</v>
      </c>
      <c r="AD12" s="60">
        <v>181</v>
      </c>
      <c r="AE12" s="59">
        <f>+AD12-Y12</f>
        <v>-141</v>
      </c>
      <c r="AF12" s="59">
        <f>+AD12-T12</f>
        <v>-113</v>
      </c>
    </row>
    <row r="13" spans="1:32" x14ac:dyDescent="0.2">
      <c r="A13" s="58" t="s">
        <v>59</v>
      </c>
      <c r="B13" s="59">
        <v>0</v>
      </c>
      <c r="C13" s="59">
        <v>6</v>
      </c>
      <c r="D13" s="59">
        <v>6</v>
      </c>
      <c r="E13" s="59">
        <v>15</v>
      </c>
      <c r="F13" s="59">
        <v>3</v>
      </c>
      <c r="G13" s="59">
        <v>9</v>
      </c>
      <c r="H13" s="59">
        <v>6</v>
      </c>
      <c r="I13" s="59">
        <v>333</v>
      </c>
      <c r="J13" s="59">
        <v>719</v>
      </c>
      <c r="K13" s="59">
        <v>843</v>
      </c>
      <c r="L13" s="59">
        <v>970</v>
      </c>
      <c r="M13" s="59">
        <v>1125</v>
      </c>
      <c r="N13" s="59">
        <v>1051</v>
      </c>
      <c r="O13" s="59">
        <v>1210</v>
      </c>
      <c r="P13" s="96">
        <v>1461</v>
      </c>
      <c r="Q13" s="123">
        <v>1573</v>
      </c>
      <c r="R13" s="123">
        <v>1659</v>
      </c>
      <c r="S13" s="123">
        <v>1897</v>
      </c>
      <c r="T13" s="123">
        <v>1800</v>
      </c>
      <c r="U13" s="64">
        <v>1940</v>
      </c>
      <c r="V13" s="59">
        <v>2407</v>
      </c>
      <c r="W13" s="59">
        <v>2892</v>
      </c>
      <c r="X13" s="59">
        <v>3449</v>
      </c>
      <c r="Y13" s="59">
        <f>3631+36</f>
        <v>3667</v>
      </c>
      <c r="Z13" s="59">
        <v>3796</v>
      </c>
      <c r="AA13" s="59">
        <v>4173</v>
      </c>
      <c r="AB13" s="59">
        <v>4516</v>
      </c>
      <c r="AC13" s="59">
        <v>4054</v>
      </c>
      <c r="AD13" s="60">
        <v>3606</v>
      </c>
      <c r="AE13" s="59">
        <f t="shared" si="0"/>
        <v>-61</v>
      </c>
      <c r="AF13" s="59">
        <f t="shared" si="1"/>
        <v>1806</v>
      </c>
    </row>
    <row r="14" spans="1:32" x14ac:dyDescent="0.2">
      <c r="A14" s="45" t="s">
        <v>60</v>
      </c>
      <c r="B14" s="46">
        <f>+B11+B12+B13</f>
        <v>200</v>
      </c>
      <c r="C14" s="46">
        <f t="shared" ref="C14:AD14" si="2">+C11+C12+C13</f>
        <v>244</v>
      </c>
      <c r="D14" s="46">
        <f t="shared" si="2"/>
        <v>264</v>
      </c>
      <c r="E14" s="46">
        <f t="shared" si="2"/>
        <v>216</v>
      </c>
      <c r="F14" s="46">
        <f t="shared" si="2"/>
        <v>155</v>
      </c>
      <c r="G14" s="46">
        <f t="shared" si="2"/>
        <v>177</v>
      </c>
      <c r="H14" s="46">
        <f t="shared" si="2"/>
        <v>258</v>
      </c>
      <c r="I14" s="46">
        <f t="shared" si="2"/>
        <v>595</v>
      </c>
      <c r="J14" s="46">
        <f t="shared" si="2"/>
        <v>1024</v>
      </c>
      <c r="K14" s="46">
        <f t="shared" si="2"/>
        <v>1049</v>
      </c>
      <c r="L14" s="46">
        <f t="shared" si="2"/>
        <v>1274</v>
      </c>
      <c r="M14" s="46">
        <f t="shared" si="2"/>
        <v>1383</v>
      </c>
      <c r="N14" s="46">
        <f t="shared" si="2"/>
        <v>1282</v>
      </c>
      <c r="O14" s="46">
        <f t="shared" si="2"/>
        <v>1528</v>
      </c>
      <c r="P14" s="97">
        <f t="shared" si="2"/>
        <v>1822</v>
      </c>
      <c r="Q14" s="124">
        <f t="shared" si="2"/>
        <v>2035</v>
      </c>
      <c r="R14" s="124">
        <f t="shared" si="2"/>
        <v>2178</v>
      </c>
      <c r="S14" s="124">
        <f t="shared" si="2"/>
        <v>2467</v>
      </c>
      <c r="T14" s="124">
        <f t="shared" si="2"/>
        <v>2439</v>
      </c>
      <c r="U14" s="65">
        <f t="shared" si="2"/>
        <v>2309</v>
      </c>
      <c r="V14" s="46">
        <f t="shared" si="2"/>
        <v>2976</v>
      </c>
      <c r="W14" s="46">
        <f t="shared" si="2"/>
        <v>3433</v>
      </c>
      <c r="X14" s="46">
        <f t="shared" si="2"/>
        <v>4036</v>
      </c>
      <c r="Y14" s="46">
        <f>+Y11+Y12+Y13</f>
        <v>4287</v>
      </c>
      <c r="Z14" s="46">
        <f t="shared" ref="Z14:AC14" si="3">+Z11+Z12+Z13</f>
        <v>4451</v>
      </c>
      <c r="AA14" s="46">
        <f t="shared" si="3"/>
        <v>4799</v>
      </c>
      <c r="AB14" s="46">
        <f t="shared" si="3"/>
        <v>5070</v>
      </c>
      <c r="AC14" s="46">
        <f t="shared" si="3"/>
        <v>4616</v>
      </c>
      <c r="AD14" s="46">
        <f t="shared" si="2"/>
        <v>4018</v>
      </c>
      <c r="AE14" s="46">
        <f t="shared" si="0"/>
        <v>-269</v>
      </c>
      <c r="AF14" s="46">
        <f t="shared" si="1"/>
        <v>1579</v>
      </c>
    </row>
    <row r="15" spans="1:32" x14ac:dyDescent="0.2">
      <c r="A15" s="151" t="s">
        <v>37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3"/>
    </row>
    <row r="16" spans="1:32" x14ac:dyDescent="0.2">
      <c r="A16" s="85" t="s">
        <v>69</v>
      </c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91"/>
      <c r="Q16" s="118">
        <v>0</v>
      </c>
      <c r="R16" s="118">
        <v>0</v>
      </c>
      <c r="S16" s="118"/>
      <c r="T16" s="118">
        <v>0</v>
      </c>
      <c r="U16" s="108"/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4</v>
      </c>
      <c r="AB16" s="80">
        <v>0</v>
      </c>
      <c r="AC16" s="80">
        <v>0</v>
      </c>
      <c r="AD16" s="20">
        <v>0</v>
      </c>
      <c r="AE16" s="22">
        <f t="shared" ref="AE16:AE36" si="4">+AD16-Y16</f>
        <v>0</v>
      </c>
      <c r="AF16" s="22">
        <f t="shared" ref="AF16:AF36" si="5">+AD16-T16</f>
        <v>0</v>
      </c>
    </row>
    <row r="17" spans="1:32" x14ac:dyDescent="0.2">
      <c r="A17" s="71" t="s">
        <v>1</v>
      </c>
      <c r="B17" s="72">
        <v>0</v>
      </c>
      <c r="C17" s="19">
        <v>0</v>
      </c>
      <c r="D17" s="19">
        <v>3</v>
      </c>
      <c r="E17" s="19">
        <v>0</v>
      </c>
      <c r="F17" s="19">
        <v>3</v>
      </c>
      <c r="G17" s="19">
        <v>0</v>
      </c>
      <c r="H17" s="19">
        <v>2</v>
      </c>
      <c r="I17" s="19">
        <v>0</v>
      </c>
      <c r="J17" s="19">
        <v>0</v>
      </c>
      <c r="K17" s="19">
        <v>17</v>
      </c>
      <c r="L17" s="19">
        <v>15</v>
      </c>
      <c r="M17" s="19">
        <v>7</v>
      </c>
      <c r="N17" s="19">
        <v>0</v>
      </c>
      <c r="O17" s="19">
        <v>4</v>
      </c>
      <c r="P17" s="93">
        <v>0</v>
      </c>
      <c r="Q17" s="120">
        <v>1</v>
      </c>
      <c r="R17" s="120">
        <v>4</v>
      </c>
      <c r="S17" s="120">
        <v>4</v>
      </c>
      <c r="T17" s="120">
        <v>0</v>
      </c>
      <c r="U17" s="73">
        <v>0</v>
      </c>
      <c r="V17" s="19">
        <v>7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3</v>
      </c>
      <c r="AD17" s="1">
        <v>0</v>
      </c>
      <c r="AE17" s="6">
        <f t="shared" si="4"/>
        <v>0</v>
      </c>
      <c r="AF17" s="6">
        <f t="shared" si="5"/>
        <v>0</v>
      </c>
    </row>
    <row r="18" spans="1:32" x14ac:dyDescent="0.2">
      <c r="A18" s="71" t="s">
        <v>70</v>
      </c>
      <c r="B18" s="72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93"/>
      <c r="Q18" s="120"/>
      <c r="R18" s="120"/>
      <c r="S18" s="120">
        <v>0</v>
      </c>
      <c r="T18" s="120">
        <v>0</v>
      </c>
      <c r="U18" s="73"/>
      <c r="V18" s="19"/>
      <c r="W18" s="19"/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6</v>
      </c>
      <c r="AD18" s="1">
        <v>0</v>
      </c>
      <c r="AE18" s="6">
        <f t="shared" si="4"/>
        <v>0</v>
      </c>
      <c r="AF18" s="6">
        <f t="shared" si="5"/>
        <v>0</v>
      </c>
    </row>
    <row r="19" spans="1:32" x14ac:dyDescent="0.2">
      <c r="A19" s="71" t="s">
        <v>6</v>
      </c>
      <c r="B19" s="72"/>
      <c r="C19" s="19"/>
      <c r="D19" s="19"/>
      <c r="E19" s="19"/>
      <c r="F19" s="19"/>
      <c r="G19" s="19">
        <v>0</v>
      </c>
      <c r="H19" s="19"/>
      <c r="I19" s="19"/>
      <c r="J19" s="19">
        <v>0</v>
      </c>
      <c r="K19" s="19"/>
      <c r="L19" s="19"/>
      <c r="M19" s="19">
        <v>0</v>
      </c>
      <c r="N19" s="19">
        <v>0</v>
      </c>
      <c r="O19" s="19">
        <v>0</v>
      </c>
      <c r="P19" s="93">
        <v>0</v>
      </c>
      <c r="Q19" s="120">
        <v>165</v>
      </c>
      <c r="R19" s="120">
        <v>324</v>
      </c>
      <c r="S19" s="120">
        <v>327</v>
      </c>
      <c r="T19" s="120">
        <v>279</v>
      </c>
      <c r="U19" s="73">
        <v>291</v>
      </c>
      <c r="V19" s="19">
        <v>336</v>
      </c>
      <c r="W19" s="19">
        <v>315</v>
      </c>
      <c r="X19" s="19">
        <v>366</v>
      </c>
      <c r="Y19" s="19">
        <v>370</v>
      </c>
      <c r="Z19" s="19">
        <v>285</v>
      </c>
      <c r="AA19" s="19">
        <v>282</v>
      </c>
      <c r="AB19" s="19">
        <v>288</v>
      </c>
      <c r="AC19" s="19">
        <v>174</v>
      </c>
      <c r="AD19" s="1">
        <v>153</v>
      </c>
      <c r="AE19" s="6">
        <f t="shared" si="4"/>
        <v>-217</v>
      </c>
      <c r="AF19" s="6">
        <f t="shared" si="5"/>
        <v>-126</v>
      </c>
    </row>
    <row r="20" spans="1:32" hidden="1" x14ac:dyDescent="0.2">
      <c r="A20" s="71" t="s">
        <v>7</v>
      </c>
      <c r="B20" s="72">
        <v>0</v>
      </c>
      <c r="C20" s="19">
        <v>0</v>
      </c>
      <c r="D20" s="19"/>
      <c r="E20" s="19"/>
      <c r="F20" s="19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3</v>
      </c>
      <c r="M20" s="19">
        <v>0</v>
      </c>
      <c r="N20" s="19">
        <v>0</v>
      </c>
      <c r="O20" s="19">
        <v>0</v>
      </c>
      <c r="P20" s="93">
        <v>0</v>
      </c>
      <c r="Q20" s="120">
        <v>0</v>
      </c>
      <c r="R20" s="120">
        <v>0</v>
      </c>
      <c r="S20" s="120"/>
      <c r="T20" s="120"/>
      <c r="U20" s="73"/>
      <c r="V20" s="19"/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/>
      <c r="AD20" s="1"/>
      <c r="AE20" s="6">
        <f t="shared" si="4"/>
        <v>0</v>
      </c>
      <c r="AF20" s="6">
        <f t="shared" si="5"/>
        <v>0</v>
      </c>
    </row>
    <row r="21" spans="1:32" x14ac:dyDescent="0.2">
      <c r="A21" s="75" t="s">
        <v>13</v>
      </c>
      <c r="B21" s="76">
        <v>189</v>
      </c>
      <c r="C21" s="77">
        <v>184</v>
      </c>
      <c r="D21" s="77">
        <v>255</v>
      </c>
      <c r="E21" s="77">
        <v>279</v>
      </c>
      <c r="F21" s="77">
        <v>210</v>
      </c>
      <c r="G21" s="77">
        <v>244</v>
      </c>
      <c r="H21" s="77">
        <v>246</v>
      </c>
      <c r="I21" s="77">
        <v>267</v>
      </c>
      <c r="J21" s="77">
        <v>192</v>
      </c>
      <c r="K21" s="77">
        <v>153</v>
      </c>
      <c r="L21" s="77">
        <v>163</v>
      </c>
      <c r="M21" s="77">
        <v>159</v>
      </c>
      <c r="N21" s="77">
        <v>201</v>
      </c>
      <c r="O21" s="77">
        <v>189</v>
      </c>
      <c r="P21" s="94">
        <v>213</v>
      </c>
      <c r="Q21" s="121">
        <v>210</v>
      </c>
      <c r="R21" s="121">
        <v>207</v>
      </c>
      <c r="S21" s="121">
        <v>241</v>
      </c>
      <c r="T21" s="121">
        <v>240</v>
      </c>
      <c r="U21" s="78">
        <v>292</v>
      </c>
      <c r="V21" s="77">
        <v>204</v>
      </c>
      <c r="W21" s="77">
        <v>253</v>
      </c>
      <c r="X21" s="77">
        <v>225</v>
      </c>
      <c r="Y21" s="77">
        <v>264</v>
      </c>
      <c r="Z21" s="77">
        <v>229</v>
      </c>
      <c r="AA21" s="77">
        <v>204</v>
      </c>
      <c r="AB21" s="77">
        <v>253</v>
      </c>
      <c r="AC21" s="77">
        <v>340</v>
      </c>
      <c r="AD21" s="5">
        <v>129</v>
      </c>
      <c r="AE21" s="7">
        <f t="shared" si="4"/>
        <v>-135</v>
      </c>
      <c r="AF21" s="7">
        <f t="shared" si="5"/>
        <v>-111</v>
      </c>
    </row>
    <row r="22" spans="1:32" x14ac:dyDescent="0.2">
      <c r="A22" s="71" t="s">
        <v>17</v>
      </c>
      <c r="B22" s="72">
        <v>0</v>
      </c>
      <c r="C22" s="19">
        <v>0</v>
      </c>
      <c r="D22" s="19">
        <v>0</v>
      </c>
      <c r="E22" s="19">
        <v>3</v>
      </c>
      <c r="F22" s="19">
        <v>3</v>
      </c>
      <c r="G22" s="19">
        <v>0</v>
      </c>
      <c r="H22" s="19">
        <v>0</v>
      </c>
      <c r="I22" s="19">
        <v>3</v>
      </c>
      <c r="J22" s="19">
        <v>3</v>
      </c>
      <c r="K22" s="19">
        <v>0</v>
      </c>
      <c r="L22" s="19">
        <v>0</v>
      </c>
      <c r="M22" s="19">
        <v>3</v>
      </c>
      <c r="N22" s="19">
        <v>0</v>
      </c>
      <c r="O22" s="19">
        <v>0</v>
      </c>
      <c r="P22" s="93">
        <v>0</v>
      </c>
      <c r="Q22" s="120">
        <v>0</v>
      </c>
      <c r="R22" s="120">
        <v>8</v>
      </c>
      <c r="S22" s="120">
        <v>8</v>
      </c>
      <c r="T22" s="120">
        <v>0</v>
      </c>
      <c r="U22" s="73">
        <v>4</v>
      </c>
      <c r="V22" s="19">
        <v>0</v>
      </c>
      <c r="W22" s="19">
        <v>4</v>
      </c>
      <c r="X22" s="19">
        <v>4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">
        <v>0</v>
      </c>
      <c r="AE22" s="6">
        <f t="shared" si="4"/>
        <v>0</v>
      </c>
      <c r="AF22" s="6">
        <f t="shared" si="5"/>
        <v>0</v>
      </c>
    </row>
    <row r="23" spans="1:32" x14ac:dyDescent="0.2">
      <c r="A23" s="71" t="s">
        <v>20</v>
      </c>
      <c r="B23" s="72"/>
      <c r="C23" s="19"/>
      <c r="D23" s="19"/>
      <c r="E23" s="19">
        <v>0</v>
      </c>
      <c r="F23" s="19"/>
      <c r="G23" s="19"/>
      <c r="H23" s="19"/>
      <c r="I23" s="19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3</v>
      </c>
      <c r="P23" s="93">
        <v>0</v>
      </c>
      <c r="Q23" s="120">
        <v>0</v>
      </c>
      <c r="R23" s="120">
        <v>0</v>
      </c>
      <c r="S23" s="120">
        <v>4</v>
      </c>
      <c r="T23" s="120">
        <v>0</v>
      </c>
      <c r="U23" s="73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4</v>
      </c>
      <c r="AC23" s="19">
        <v>0</v>
      </c>
      <c r="AD23" s="1">
        <v>0</v>
      </c>
      <c r="AE23" s="6">
        <f t="shared" si="4"/>
        <v>0</v>
      </c>
      <c r="AF23" s="6">
        <f t="shared" si="5"/>
        <v>0</v>
      </c>
    </row>
    <row r="24" spans="1:32" x14ac:dyDescent="0.2">
      <c r="A24" s="71" t="s">
        <v>21</v>
      </c>
      <c r="B24" s="72">
        <v>99</v>
      </c>
      <c r="C24" s="19">
        <v>27</v>
      </c>
      <c r="D24" s="19">
        <v>54</v>
      </c>
      <c r="E24" s="19">
        <v>48</v>
      </c>
      <c r="F24" s="19">
        <v>117</v>
      </c>
      <c r="G24" s="19">
        <v>150</v>
      </c>
      <c r="H24" s="19">
        <v>138</v>
      </c>
      <c r="I24" s="19">
        <v>93</v>
      </c>
      <c r="J24" s="19">
        <v>126</v>
      </c>
      <c r="K24" s="19">
        <v>141</v>
      </c>
      <c r="L24" s="19">
        <v>105</v>
      </c>
      <c r="M24" s="19">
        <v>148</v>
      </c>
      <c r="N24" s="19">
        <v>118</v>
      </c>
      <c r="O24" s="19">
        <v>135</v>
      </c>
      <c r="P24" s="93">
        <v>110</v>
      </c>
      <c r="Q24" s="120">
        <v>78</v>
      </c>
      <c r="R24" s="120">
        <v>121</v>
      </c>
      <c r="S24" s="120">
        <v>134</v>
      </c>
      <c r="T24" s="120">
        <v>115</v>
      </c>
      <c r="U24" s="73">
        <v>120</v>
      </c>
      <c r="V24" s="19">
        <v>105</v>
      </c>
      <c r="W24" s="19">
        <v>96</v>
      </c>
      <c r="X24" s="19">
        <v>94</v>
      </c>
      <c r="Y24" s="19">
        <v>76</v>
      </c>
      <c r="Z24" s="19">
        <v>69</v>
      </c>
      <c r="AA24" s="19">
        <v>69</v>
      </c>
      <c r="AB24" s="19">
        <v>94</v>
      </c>
      <c r="AC24" s="19">
        <v>63</v>
      </c>
      <c r="AD24" s="1">
        <v>55</v>
      </c>
      <c r="AE24" s="6">
        <f t="shared" si="4"/>
        <v>-21</v>
      </c>
      <c r="AF24" s="6">
        <f t="shared" si="5"/>
        <v>-60</v>
      </c>
    </row>
    <row r="25" spans="1:32" x14ac:dyDescent="0.2">
      <c r="A25" s="71" t="s">
        <v>22</v>
      </c>
      <c r="B25" s="72">
        <v>0</v>
      </c>
      <c r="C25" s="19">
        <v>0</v>
      </c>
      <c r="D25" s="19">
        <v>0</v>
      </c>
      <c r="E25" s="19">
        <v>0</v>
      </c>
      <c r="F25" s="19"/>
      <c r="G25" s="19">
        <v>0</v>
      </c>
      <c r="H25" s="19">
        <v>0</v>
      </c>
      <c r="I25" s="19">
        <v>0</v>
      </c>
      <c r="J25" s="19">
        <v>0</v>
      </c>
      <c r="K25" s="19">
        <v>6</v>
      </c>
      <c r="L25" s="19">
        <v>3</v>
      </c>
      <c r="M25" s="19">
        <v>0</v>
      </c>
      <c r="N25" s="19">
        <v>0</v>
      </c>
      <c r="O25" s="19">
        <v>6</v>
      </c>
      <c r="P25" s="93">
        <v>0</v>
      </c>
      <c r="Q25" s="120">
        <v>0</v>
      </c>
      <c r="R25" s="120">
        <v>0</v>
      </c>
      <c r="S25" s="120">
        <v>0</v>
      </c>
      <c r="T25" s="120">
        <v>0</v>
      </c>
      <c r="U25" s="73">
        <v>0</v>
      </c>
      <c r="V25" s="19">
        <v>0</v>
      </c>
      <c r="W25" s="19">
        <v>1</v>
      </c>
      <c r="X25" s="19">
        <v>3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">
        <v>3</v>
      </c>
      <c r="AE25" s="6">
        <f t="shared" si="4"/>
        <v>3</v>
      </c>
      <c r="AF25" s="6">
        <f t="shared" si="5"/>
        <v>3</v>
      </c>
    </row>
    <row r="26" spans="1:32" x14ac:dyDescent="0.2">
      <c r="A26" s="75" t="s">
        <v>68</v>
      </c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94"/>
      <c r="Q26" s="121">
        <v>0</v>
      </c>
      <c r="R26" s="121">
        <v>0</v>
      </c>
      <c r="S26" s="121">
        <v>0</v>
      </c>
      <c r="T26" s="121">
        <v>0</v>
      </c>
      <c r="U26" s="78"/>
      <c r="V26" s="77">
        <v>0</v>
      </c>
      <c r="W26" s="77">
        <v>0</v>
      </c>
      <c r="X26" s="77">
        <v>0</v>
      </c>
      <c r="Y26" s="77">
        <v>0</v>
      </c>
      <c r="Z26" s="77">
        <v>0</v>
      </c>
      <c r="AA26" s="77">
        <v>4</v>
      </c>
      <c r="AB26" s="77">
        <v>4</v>
      </c>
      <c r="AC26" s="77">
        <v>0</v>
      </c>
      <c r="AD26" s="5">
        <v>0</v>
      </c>
      <c r="AE26" s="7">
        <f t="shared" si="4"/>
        <v>0</v>
      </c>
      <c r="AF26" s="7">
        <f t="shared" si="5"/>
        <v>0</v>
      </c>
    </row>
    <row r="27" spans="1:32" hidden="1" x14ac:dyDescent="0.2">
      <c r="A27" s="71" t="s">
        <v>46</v>
      </c>
      <c r="B27" s="72"/>
      <c r="C27" s="19"/>
      <c r="D27" s="19"/>
      <c r="E27" s="19"/>
      <c r="F27" s="19"/>
      <c r="G27" s="19">
        <v>0</v>
      </c>
      <c r="H27" s="19"/>
      <c r="I27" s="19"/>
      <c r="J27" s="19"/>
      <c r="K27" s="19"/>
      <c r="L27" s="19"/>
      <c r="M27" s="19">
        <v>0</v>
      </c>
      <c r="N27" s="19">
        <v>0</v>
      </c>
      <c r="O27" s="19">
        <v>0</v>
      </c>
      <c r="P27" s="93">
        <v>4</v>
      </c>
      <c r="Q27" s="120">
        <v>0</v>
      </c>
      <c r="R27" s="120">
        <v>0</v>
      </c>
      <c r="S27" s="120">
        <v>0</v>
      </c>
      <c r="T27" s="120">
        <v>0</v>
      </c>
      <c r="U27" s="73">
        <v>4</v>
      </c>
      <c r="V27" s="19">
        <v>4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/>
      <c r="AD27" s="1"/>
      <c r="AE27" s="6">
        <f t="shared" si="4"/>
        <v>0</v>
      </c>
      <c r="AF27" s="6">
        <f t="shared" si="5"/>
        <v>0</v>
      </c>
    </row>
    <row r="28" spans="1:32" x14ac:dyDescent="0.2">
      <c r="A28" s="71" t="s">
        <v>26</v>
      </c>
      <c r="B28" s="72"/>
      <c r="C28" s="19">
        <v>7</v>
      </c>
      <c r="D28" s="19">
        <v>9</v>
      </c>
      <c r="E28" s="19">
        <v>6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0</v>
      </c>
      <c r="N28" s="19">
        <v>0</v>
      </c>
      <c r="O28" s="19">
        <v>0</v>
      </c>
      <c r="P28" s="93">
        <v>0</v>
      </c>
      <c r="Q28" s="120">
        <v>0</v>
      </c>
      <c r="R28" s="120">
        <v>0</v>
      </c>
      <c r="S28" s="120">
        <v>0</v>
      </c>
      <c r="T28" s="120">
        <v>3</v>
      </c>
      <c r="U28" s="73">
        <v>0</v>
      </c>
      <c r="V28" s="19">
        <v>0</v>
      </c>
      <c r="W28" s="19">
        <v>0</v>
      </c>
      <c r="X28" s="19">
        <v>0</v>
      </c>
      <c r="Y28" s="19">
        <v>6</v>
      </c>
      <c r="Z28" s="19">
        <v>1</v>
      </c>
      <c r="AA28" s="19">
        <v>0</v>
      </c>
      <c r="AB28" s="19">
        <v>0</v>
      </c>
      <c r="AC28" s="19">
        <v>0</v>
      </c>
      <c r="AD28" s="1">
        <v>0</v>
      </c>
      <c r="AE28" s="6">
        <f t="shared" si="4"/>
        <v>-6</v>
      </c>
      <c r="AF28" s="6">
        <f t="shared" si="5"/>
        <v>-3</v>
      </c>
    </row>
    <row r="29" spans="1:32" x14ac:dyDescent="0.2">
      <c r="A29" s="71" t="s">
        <v>27</v>
      </c>
      <c r="B29" s="72">
        <v>5</v>
      </c>
      <c r="C29" s="19">
        <v>0</v>
      </c>
      <c r="D29" s="19">
        <v>4</v>
      </c>
      <c r="E29" s="19">
        <v>5</v>
      </c>
      <c r="F29" s="19">
        <v>0</v>
      </c>
      <c r="G29" s="19">
        <v>0</v>
      </c>
      <c r="H29" s="19">
        <v>4</v>
      </c>
      <c r="I29" s="19">
        <v>12</v>
      </c>
      <c r="J29" s="19">
        <v>6</v>
      </c>
      <c r="K29" s="19">
        <v>7</v>
      </c>
      <c r="L29" s="19">
        <v>3</v>
      </c>
      <c r="M29" s="19">
        <v>2</v>
      </c>
      <c r="N29" s="19">
        <v>4</v>
      </c>
      <c r="O29" s="19">
        <v>5</v>
      </c>
      <c r="P29" s="93">
        <v>0</v>
      </c>
      <c r="Q29" s="120">
        <v>0</v>
      </c>
      <c r="R29" s="120">
        <v>0</v>
      </c>
      <c r="S29" s="120">
        <v>3</v>
      </c>
      <c r="T29" s="120">
        <v>2</v>
      </c>
      <c r="U29" s="73">
        <v>1</v>
      </c>
      <c r="V29" s="19">
        <v>1</v>
      </c>
      <c r="W29" s="19">
        <v>0</v>
      </c>
      <c r="X29" s="19">
        <v>3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">
        <v>1</v>
      </c>
      <c r="AE29" s="6">
        <f t="shared" si="4"/>
        <v>1</v>
      </c>
      <c r="AF29" s="6">
        <f t="shared" si="5"/>
        <v>-1</v>
      </c>
    </row>
    <row r="30" spans="1:32" hidden="1" x14ac:dyDescent="0.2">
      <c r="A30" s="75" t="s">
        <v>28</v>
      </c>
      <c r="B30" s="76">
        <v>3</v>
      </c>
      <c r="C30" s="77">
        <v>0</v>
      </c>
      <c r="D30" s="77">
        <v>0</v>
      </c>
      <c r="E30" s="77"/>
      <c r="F30" s="77">
        <v>0</v>
      </c>
      <c r="G30" s="77">
        <v>0</v>
      </c>
      <c r="H30" s="77">
        <v>3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94">
        <v>0</v>
      </c>
      <c r="Q30" s="121"/>
      <c r="R30" s="121">
        <v>0</v>
      </c>
      <c r="S30" s="121">
        <v>0</v>
      </c>
      <c r="T30" s="121">
        <v>0</v>
      </c>
      <c r="U30" s="78">
        <v>0</v>
      </c>
      <c r="V30" s="77">
        <v>4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/>
      <c r="AD30" s="5"/>
      <c r="AE30" s="7">
        <f t="shared" si="4"/>
        <v>0</v>
      </c>
      <c r="AF30" s="7">
        <f t="shared" si="5"/>
        <v>0</v>
      </c>
    </row>
    <row r="31" spans="1:32" x14ac:dyDescent="0.2">
      <c r="A31" s="71" t="s">
        <v>30</v>
      </c>
      <c r="B31" s="72">
        <v>3</v>
      </c>
      <c r="C31" s="19">
        <v>3</v>
      </c>
      <c r="D31" s="19"/>
      <c r="E31" s="19"/>
      <c r="F31" s="19"/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93">
        <v>0</v>
      </c>
      <c r="Q31" s="120"/>
      <c r="R31" s="120">
        <v>0</v>
      </c>
      <c r="S31" s="120">
        <v>4</v>
      </c>
      <c r="T31" s="120">
        <v>0</v>
      </c>
      <c r="U31" s="73">
        <v>0</v>
      </c>
      <c r="V31" s="19">
        <v>0</v>
      </c>
      <c r="W31" s="19">
        <v>12</v>
      </c>
      <c r="X31" s="19">
        <v>9</v>
      </c>
      <c r="Y31" s="19">
        <v>0</v>
      </c>
      <c r="Z31" s="19">
        <v>0</v>
      </c>
      <c r="AA31" s="19">
        <v>0</v>
      </c>
      <c r="AB31" s="19">
        <v>3</v>
      </c>
      <c r="AC31" s="19">
        <v>0</v>
      </c>
      <c r="AD31" s="1">
        <v>0</v>
      </c>
      <c r="AE31" s="6">
        <f t="shared" si="4"/>
        <v>0</v>
      </c>
      <c r="AF31" s="6">
        <f t="shared" si="5"/>
        <v>0</v>
      </c>
    </row>
    <row r="32" spans="1:32" hidden="1" x14ac:dyDescent="0.2">
      <c r="A32" s="71" t="s">
        <v>31</v>
      </c>
      <c r="B32" s="72">
        <v>312</v>
      </c>
      <c r="C32" s="19">
        <v>252</v>
      </c>
      <c r="D32" s="19">
        <v>240</v>
      </c>
      <c r="E32" s="19">
        <v>189</v>
      </c>
      <c r="F32" s="19">
        <v>180</v>
      </c>
      <c r="G32" s="19">
        <v>147</v>
      </c>
      <c r="H32" s="19">
        <v>96</v>
      </c>
      <c r="I32" s="19">
        <v>24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93">
        <v>0</v>
      </c>
      <c r="Q32" s="120">
        <v>0</v>
      </c>
      <c r="R32" s="120">
        <v>0</v>
      </c>
      <c r="S32" s="120">
        <v>0</v>
      </c>
      <c r="T32" s="120">
        <v>4</v>
      </c>
      <c r="U32" s="73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/>
      <c r="AD32" s="1"/>
      <c r="AE32" s="6">
        <f t="shared" si="4"/>
        <v>0</v>
      </c>
      <c r="AF32" s="6">
        <f t="shared" si="5"/>
        <v>-4</v>
      </c>
    </row>
    <row r="33" spans="1:32" hidden="1" x14ac:dyDescent="0.2">
      <c r="A33" s="71" t="s">
        <v>32</v>
      </c>
      <c r="B33" s="72"/>
      <c r="C33" s="19">
        <v>3</v>
      </c>
      <c r="D33" s="19"/>
      <c r="E33" s="19">
        <v>0</v>
      </c>
      <c r="F33" s="19"/>
      <c r="G33" s="19"/>
      <c r="H33" s="19"/>
      <c r="I33" s="19"/>
      <c r="J33" s="19"/>
      <c r="K33" s="19">
        <v>3</v>
      </c>
      <c r="L33" s="19">
        <v>0</v>
      </c>
      <c r="M33" s="19">
        <v>0</v>
      </c>
      <c r="N33" s="19">
        <v>0</v>
      </c>
      <c r="O33" s="19">
        <v>0</v>
      </c>
      <c r="P33" s="93">
        <v>0</v>
      </c>
      <c r="Q33" s="120">
        <v>0</v>
      </c>
      <c r="R33" s="120">
        <v>0</v>
      </c>
      <c r="S33" s="120"/>
      <c r="T33" s="120">
        <v>0</v>
      </c>
      <c r="U33" s="73">
        <v>4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/>
      <c r="AD33" s="1"/>
      <c r="AE33" s="6">
        <f t="shared" si="4"/>
        <v>0</v>
      </c>
      <c r="AF33" s="6">
        <f t="shared" si="5"/>
        <v>0</v>
      </c>
    </row>
    <row r="34" spans="1:32" x14ac:dyDescent="0.2">
      <c r="A34" s="71" t="s">
        <v>33</v>
      </c>
      <c r="B34" s="72">
        <v>0</v>
      </c>
      <c r="C34" s="19">
        <v>3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3</v>
      </c>
      <c r="J34" s="19">
        <v>0</v>
      </c>
      <c r="K34" s="19">
        <v>3</v>
      </c>
      <c r="L34" s="19">
        <v>3</v>
      </c>
      <c r="M34" s="19">
        <v>0</v>
      </c>
      <c r="N34" s="19">
        <v>0</v>
      </c>
      <c r="O34" s="19">
        <v>3</v>
      </c>
      <c r="P34" s="93">
        <v>0</v>
      </c>
      <c r="Q34" s="120">
        <v>0</v>
      </c>
      <c r="R34" s="120">
        <v>0</v>
      </c>
      <c r="S34" s="120">
        <v>0</v>
      </c>
      <c r="T34" s="120">
        <v>8</v>
      </c>
      <c r="U34" s="73">
        <v>0</v>
      </c>
      <c r="V34" s="19">
        <v>4</v>
      </c>
      <c r="W34" s="19">
        <v>0</v>
      </c>
      <c r="X34" s="19">
        <v>0</v>
      </c>
      <c r="Y34" s="19">
        <v>4</v>
      </c>
      <c r="Z34" s="19">
        <v>8</v>
      </c>
      <c r="AA34" s="19">
        <v>0</v>
      </c>
      <c r="AB34" s="19">
        <v>0</v>
      </c>
      <c r="AC34" s="19">
        <v>0</v>
      </c>
      <c r="AD34" s="1">
        <v>4</v>
      </c>
      <c r="AE34" s="6">
        <f t="shared" si="4"/>
        <v>0</v>
      </c>
      <c r="AF34" s="6">
        <f t="shared" si="5"/>
        <v>-4</v>
      </c>
    </row>
    <row r="35" spans="1:32" hidden="1" x14ac:dyDescent="0.2">
      <c r="A35" s="12" t="s">
        <v>34</v>
      </c>
      <c r="B35" s="23">
        <v>0</v>
      </c>
      <c r="C35" s="16">
        <v>0</v>
      </c>
      <c r="D35" s="16">
        <v>0</v>
      </c>
      <c r="E35" s="16">
        <v>0</v>
      </c>
      <c r="F35" s="16"/>
      <c r="G35" s="16">
        <v>0</v>
      </c>
      <c r="H35" s="16">
        <v>0</v>
      </c>
      <c r="I35" s="16">
        <v>0</v>
      </c>
      <c r="J35" s="18">
        <v>0</v>
      </c>
      <c r="K35" s="16">
        <v>7</v>
      </c>
      <c r="L35" s="16">
        <v>6</v>
      </c>
      <c r="M35" s="16">
        <v>6</v>
      </c>
      <c r="N35" s="16">
        <v>0</v>
      </c>
      <c r="O35" s="16">
        <v>0</v>
      </c>
      <c r="P35" s="98">
        <v>0</v>
      </c>
      <c r="Q35" s="125">
        <v>0</v>
      </c>
      <c r="R35" s="125">
        <v>0</v>
      </c>
      <c r="S35" s="125"/>
      <c r="T35" s="125">
        <v>0</v>
      </c>
      <c r="U35" s="3">
        <v>0</v>
      </c>
      <c r="V35" s="14">
        <v>0</v>
      </c>
      <c r="W35" s="14">
        <v>0</v>
      </c>
      <c r="X35" s="14">
        <v>0</v>
      </c>
      <c r="Y35" s="14">
        <v>0</v>
      </c>
      <c r="Z35" s="19">
        <v>0</v>
      </c>
      <c r="AA35" s="19">
        <v>0</v>
      </c>
      <c r="AB35" s="1">
        <v>0</v>
      </c>
      <c r="AC35" s="1">
        <v>0</v>
      </c>
      <c r="AD35" s="1">
        <v>0</v>
      </c>
      <c r="AE35" s="6">
        <f t="shared" si="4"/>
        <v>0</v>
      </c>
      <c r="AF35" s="6">
        <f t="shared" si="5"/>
        <v>0</v>
      </c>
    </row>
    <row r="36" spans="1:32" x14ac:dyDescent="0.2">
      <c r="A36" s="25" t="s">
        <v>61</v>
      </c>
      <c r="B36" s="24">
        <f>SUM(B16:B35)</f>
        <v>611</v>
      </c>
      <c r="C36" s="24">
        <f>SUM(C16:C35)</f>
        <v>479</v>
      </c>
      <c r="D36" s="24">
        <f>SUM(D16:D35)</f>
        <v>565</v>
      </c>
      <c r="E36" s="24">
        <f>SUM(E16:E35)</f>
        <v>530</v>
      </c>
      <c r="F36" s="24">
        <f>SUM(F16:F35)</f>
        <v>513</v>
      </c>
      <c r="G36" s="24">
        <f>SUM(G16:G35)</f>
        <v>541</v>
      </c>
      <c r="H36" s="24">
        <f>SUM(H16:H35)</f>
        <v>489</v>
      </c>
      <c r="I36" s="24">
        <f>SUM(I16:I35)</f>
        <v>402</v>
      </c>
      <c r="J36" s="24">
        <f>SUM(J16:J35)</f>
        <v>327</v>
      </c>
      <c r="K36" s="24">
        <f>SUM(K16:K35)</f>
        <v>337</v>
      </c>
      <c r="L36" s="24">
        <f>SUM(L16:L35)</f>
        <v>302</v>
      </c>
      <c r="M36" s="24">
        <f>SUM(M16:M35)</f>
        <v>325</v>
      </c>
      <c r="N36" s="24">
        <f>SUM(N16:N35)</f>
        <v>323</v>
      </c>
      <c r="O36" s="24">
        <f>SUM(O16:O35)</f>
        <v>345</v>
      </c>
      <c r="P36" s="99">
        <f>SUM(P16:P35)</f>
        <v>327</v>
      </c>
      <c r="Q36" s="126">
        <f>SUM(Q16:Q35)</f>
        <v>454</v>
      </c>
      <c r="R36" s="126">
        <f>SUM(R16:R35)</f>
        <v>664</v>
      </c>
      <c r="S36" s="126">
        <f>SUM(S16:S35)</f>
        <v>725</v>
      </c>
      <c r="T36" s="126">
        <f>SUM(T16:T35)</f>
        <v>651</v>
      </c>
      <c r="U36" s="109">
        <f>SUM(U16:U35)</f>
        <v>716</v>
      </c>
      <c r="V36" s="24">
        <f>SUM(V16:V35)</f>
        <v>665</v>
      </c>
      <c r="W36" s="24">
        <f>SUM(W16:W35)</f>
        <v>681</v>
      </c>
      <c r="X36" s="24">
        <f>SUM(X16:X35)</f>
        <v>704</v>
      </c>
      <c r="Y36" s="24">
        <f>SUM(Y16:Y35)</f>
        <v>720</v>
      </c>
      <c r="Z36" s="24">
        <f>SUM(Z16:Z35)</f>
        <v>592</v>
      </c>
      <c r="AA36" s="24">
        <f>SUM(AA16:AA35)</f>
        <v>563</v>
      </c>
      <c r="AB36" s="24">
        <f>SUM(AB16:AB35)</f>
        <v>646</v>
      </c>
      <c r="AC36" s="24">
        <f>SUM(AC16:AC35)</f>
        <v>586</v>
      </c>
      <c r="AD36" s="24">
        <f>SUM(AD16:AD35)</f>
        <v>345</v>
      </c>
      <c r="AE36" s="24">
        <f t="shared" si="4"/>
        <v>-375</v>
      </c>
      <c r="AF36" s="24">
        <f t="shared" si="5"/>
        <v>-306</v>
      </c>
    </row>
    <row r="37" spans="1:32" x14ac:dyDescent="0.2">
      <c r="A37" s="154" t="s">
        <v>62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6"/>
    </row>
    <row r="38" spans="1:32" x14ac:dyDescent="0.2">
      <c r="A38" s="82" t="s">
        <v>2</v>
      </c>
      <c r="B38" s="79">
        <v>12</v>
      </c>
      <c r="C38" s="80">
        <v>48</v>
      </c>
      <c r="D38" s="80">
        <v>18</v>
      </c>
      <c r="E38" s="80">
        <v>19</v>
      </c>
      <c r="F38" s="80">
        <v>4</v>
      </c>
      <c r="G38" s="80">
        <v>18</v>
      </c>
      <c r="H38" s="80">
        <v>40</v>
      </c>
      <c r="I38" s="80">
        <v>72</v>
      </c>
      <c r="J38" s="80">
        <v>42</v>
      </c>
      <c r="K38" s="80">
        <v>46</v>
      </c>
      <c r="L38" s="80">
        <v>96</v>
      </c>
      <c r="M38" s="80">
        <v>37</v>
      </c>
      <c r="N38" s="80">
        <v>67</v>
      </c>
      <c r="O38" s="80">
        <v>22</v>
      </c>
      <c r="P38" s="91">
        <v>17</v>
      </c>
      <c r="Q38" s="118">
        <v>75</v>
      </c>
      <c r="R38" s="118">
        <v>49</v>
      </c>
      <c r="S38" s="118">
        <v>102</v>
      </c>
      <c r="T38" s="118">
        <v>112</v>
      </c>
      <c r="U38" s="108">
        <v>93</v>
      </c>
      <c r="V38" s="80">
        <v>91</v>
      </c>
      <c r="W38" s="80">
        <v>66</v>
      </c>
      <c r="X38" s="80">
        <v>96</v>
      </c>
      <c r="Y38" s="80">
        <v>84</v>
      </c>
      <c r="Z38" s="80">
        <v>89</v>
      </c>
      <c r="AA38" s="80">
        <v>71</v>
      </c>
      <c r="AB38" s="80">
        <v>65</v>
      </c>
      <c r="AC38" s="80">
        <v>89</v>
      </c>
      <c r="AD38" s="20">
        <v>64</v>
      </c>
      <c r="AE38" s="22">
        <f t="shared" ref="AE38:AE46" si="6">+AD38-Y38</f>
        <v>-20</v>
      </c>
      <c r="AF38" s="22">
        <f t="shared" ref="AF38:AF46" si="7">+AD38-T38</f>
        <v>-48</v>
      </c>
    </row>
    <row r="39" spans="1:32" x14ac:dyDescent="0.2">
      <c r="A39" s="83" t="s">
        <v>4</v>
      </c>
      <c r="B39" s="72">
        <v>7</v>
      </c>
      <c r="C39" s="19">
        <v>0</v>
      </c>
      <c r="D39" s="19">
        <v>3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24</v>
      </c>
      <c r="M39" s="19">
        <v>0</v>
      </c>
      <c r="N39" s="19">
        <v>4</v>
      </c>
      <c r="O39" s="19">
        <v>4</v>
      </c>
      <c r="P39" s="93">
        <v>0</v>
      </c>
      <c r="Q39" s="120">
        <v>4</v>
      </c>
      <c r="R39" s="120">
        <v>0</v>
      </c>
      <c r="S39" s="120">
        <v>0</v>
      </c>
      <c r="T39" s="120">
        <v>4</v>
      </c>
      <c r="U39" s="73">
        <v>0</v>
      </c>
      <c r="V39" s="19">
        <v>0</v>
      </c>
      <c r="W39" s="19">
        <v>0</v>
      </c>
      <c r="X39" s="19">
        <v>4</v>
      </c>
      <c r="Y39" s="19">
        <v>0</v>
      </c>
      <c r="Z39" s="19">
        <v>0</v>
      </c>
      <c r="AA39" s="19">
        <v>0</v>
      </c>
      <c r="AB39" s="19">
        <v>0</v>
      </c>
      <c r="AC39" s="19">
        <v>4</v>
      </c>
      <c r="AD39" s="1">
        <v>0</v>
      </c>
      <c r="AE39" s="6">
        <f t="shared" si="6"/>
        <v>0</v>
      </c>
      <c r="AF39" s="6">
        <f t="shared" si="7"/>
        <v>-4</v>
      </c>
    </row>
    <row r="40" spans="1:32" hidden="1" x14ac:dyDescent="0.2">
      <c r="A40" s="83" t="s">
        <v>5</v>
      </c>
      <c r="B40" s="72"/>
      <c r="C40" s="19"/>
      <c r="D40" s="19"/>
      <c r="E40" s="19"/>
      <c r="F40" s="19"/>
      <c r="G40" s="19"/>
      <c r="H40" s="19"/>
      <c r="I40" s="19"/>
      <c r="J40" s="19">
        <v>0</v>
      </c>
      <c r="K40" s="19"/>
      <c r="L40" s="19"/>
      <c r="M40" s="19"/>
      <c r="N40" s="19"/>
      <c r="O40" s="19"/>
      <c r="P40" s="93"/>
      <c r="Q40" s="120"/>
      <c r="R40" s="120">
        <v>0</v>
      </c>
      <c r="S40" s="120">
        <v>0</v>
      </c>
      <c r="T40" s="120">
        <v>0</v>
      </c>
      <c r="U40" s="73">
        <v>0</v>
      </c>
      <c r="V40" s="19"/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/>
      <c r="AD40" s="1"/>
      <c r="AE40" s="6">
        <f t="shared" si="6"/>
        <v>0</v>
      </c>
      <c r="AF40" s="6">
        <f t="shared" si="7"/>
        <v>0</v>
      </c>
    </row>
    <row r="41" spans="1:32" hidden="1" x14ac:dyDescent="0.2">
      <c r="A41" s="83" t="s">
        <v>14</v>
      </c>
      <c r="B41" s="72">
        <v>0</v>
      </c>
      <c r="C41" s="19">
        <v>0</v>
      </c>
      <c r="D41" s="19">
        <v>0</v>
      </c>
      <c r="E41" s="19">
        <v>0</v>
      </c>
      <c r="F41" s="19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2</v>
      </c>
      <c r="M41" s="19">
        <v>0</v>
      </c>
      <c r="N41" s="19">
        <v>0</v>
      </c>
      <c r="O41" s="19">
        <v>0</v>
      </c>
      <c r="P41" s="93">
        <v>0</v>
      </c>
      <c r="Q41" s="120">
        <v>0</v>
      </c>
      <c r="R41" s="120">
        <v>0</v>
      </c>
      <c r="S41" s="120">
        <v>0</v>
      </c>
      <c r="T41" s="120">
        <v>0</v>
      </c>
      <c r="U41" s="73">
        <v>0</v>
      </c>
      <c r="V41" s="19"/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/>
      <c r="AD41" s="1"/>
      <c r="AE41" s="6">
        <f t="shared" si="6"/>
        <v>0</v>
      </c>
      <c r="AF41" s="6">
        <f t="shared" si="7"/>
        <v>0</v>
      </c>
    </row>
    <row r="42" spans="1:32" x14ac:dyDescent="0.2">
      <c r="A42" s="84" t="s">
        <v>19</v>
      </c>
      <c r="B42" s="76">
        <v>3</v>
      </c>
      <c r="C42" s="77">
        <v>0</v>
      </c>
      <c r="D42" s="77">
        <v>0</v>
      </c>
      <c r="E42" s="77">
        <v>0</v>
      </c>
      <c r="F42" s="77">
        <v>3</v>
      </c>
      <c r="G42" s="77">
        <v>3</v>
      </c>
      <c r="H42" s="77">
        <v>0</v>
      </c>
      <c r="I42" s="77">
        <v>0</v>
      </c>
      <c r="J42" s="77">
        <v>0</v>
      </c>
      <c r="K42" s="77">
        <v>3</v>
      </c>
      <c r="L42" s="77">
        <v>0</v>
      </c>
      <c r="M42" s="77">
        <v>0</v>
      </c>
      <c r="N42" s="77">
        <v>0</v>
      </c>
      <c r="O42" s="77">
        <v>57</v>
      </c>
      <c r="P42" s="94">
        <v>40</v>
      </c>
      <c r="Q42" s="121">
        <v>51</v>
      </c>
      <c r="R42" s="121">
        <v>75</v>
      </c>
      <c r="S42" s="121">
        <v>76</v>
      </c>
      <c r="T42" s="121">
        <v>69</v>
      </c>
      <c r="U42" s="78">
        <v>67</v>
      </c>
      <c r="V42" s="77">
        <v>28</v>
      </c>
      <c r="W42" s="77">
        <v>59</v>
      </c>
      <c r="X42" s="77">
        <v>100</v>
      </c>
      <c r="Y42" s="77">
        <v>75</v>
      </c>
      <c r="Z42" s="77">
        <v>36</v>
      </c>
      <c r="AA42" s="77">
        <v>64</v>
      </c>
      <c r="AB42" s="77">
        <v>83</v>
      </c>
      <c r="AC42" s="77">
        <v>57</v>
      </c>
      <c r="AD42" s="5">
        <v>51</v>
      </c>
      <c r="AE42" s="7">
        <f t="shared" si="6"/>
        <v>-24</v>
      </c>
      <c r="AF42" s="7">
        <f t="shared" si="7"/>
        <v>-18</v>
      </c>
    </row>
    <row r="43" spans="1:32" x14ac:dyDescent="0.2">
      <c r="A43" s="83" t="s">
        <v>50</v>
      </c>
      <c r="B43" s="7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>
        <v>0</v>
      </c>
      <c r="N43" s="19"/>
      <c r="O43" s="19">
        <v>0</v>
      </c>
      <c r="P43" s="93"/>
      <c r="Q43" s="120"/>
      <c r="R43" s="120">
        <v>0</v>
      </c>
      <c r="S43" s="120">
        <v>0</v>
      </c>
      <c r="T43" s="120">
        <v>0</v>
      </c>
      <c r="U43" s="73">
        <v>0</v>
      </c>
      <c r="V43" s="19">
        <v>0</v>
      </c>
      <c r="W43" s="19">
        <v>4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">
        <v>0</v>
      </c>
      <c r="AE43" s="6">
        <f t="shared" si="6"/>
        <v>0</v>
      </c>
      <c r="AF43" s="6">
        <f t="shared" si="7"/>
        <v>0</v>
      </c>
    </row>
    <row r="44" spans="1:32" x14ac:dyDescent="0.2">
      <c r="A44" s="83" t="s">
        <v>25</v>
      </c>
      <c r="B44" s="72">
        <v>45</v>
      </c>
      <c r="C44" s="19">
        <v>75</v>
      </c>
      <c r="D44" s="19">
        <v>97</v>
      </c>
      <c r="E44" s="19">
        <v>48</v>
      </c>
      <c r="F44" s="19">
        <v>21</v>
      </c>
      <c r="G44" s="19">
        <v>6</v>
      </c>
      <c r="H44" s="19">
        <v>12</v>
      </c>
      <c r="I44" s="19">
        <v>63</v>
      </c>
      <c r="J44" s="19">
        <v>96</v>
      </c>
      <c r="K44" s="19">
        <v>82</v>
      </c>
      <c r="L44" s="19">
        <v>75</v>
      </c>
      <c r="M44" s="19">
        <v>46</v>
      </c>
      <c r="N44" s="19">
        <v>84</v>
      </c>
      <c r="O44" s="19">
        <v>94</v>
      </c>
      <c r="P44" s="93">
        <v>112</v>
      </c>
      <c r="Q44" s="120">
        <v>118</v>
      </c>
      <c r="R44" s="120">
        <v>93</v>
      </c>
      <c r="S44" s="120">
        <v>90</v>
      </c>
      <c r="T44" s="120">
        <v>109</v>
      </c>
      <c r="U44" s="73">
        <v>84</v>
      </c>
      <c r="V44" s="19">
        <v>66</v>
      </c>
      <c r="W44" s="19">
        <v>81</v>
      </c>
      <c r="X44" s="19">
        <v>81</v>
      </c>
      <c r="Y44" s="19">
        <v>49</v>
      </c>
      <c r="Z44" s="19">
        <v>15</v>
      </c>
      <c r="AA44" s="19">
        <v>24</v>
      </c>
      <c r="AB44" s="19">
        <v>30</v>
      </c>
      <c r="AC44" s="19">
        <v>18</v>
      </c>
      <c r="AD44" s="1">
        <v>12</v>
      </c>
      <c r="AE44" s="6">
        <f t="shared" si="6"/>
        <v>-37</v>
      </c>
      <c r="AF44" s="6">
        <f t="shared" si="7"/>
        <v>-97</v>
      </c>
    </row>
    <row r="45" spans="1:32" x14ac:dyDescent="0.2">
      <c r="A45" s="84" t="s">
        <v>47</v>
      </c>
      <c r="B45" s="76"/>
      <c r="C45" s="77"/>
      <c r="D45" s="77"/>
      <c r="E45" s="77"/>
      <c r="F45" s="77"/>
      <c r="G45" s="77">
        <v>0</v>
      </c>
      <c r="H45" s="77"/>
      <c r="I45" s="77"/>
      <c r="J45" s="77"/>
      <c r="K45" s="77"/>
      <c r="L45" s="77"/>
      <c r="M45" s="77">
        <v>0</v>
      </c>
      <c r="N45" s="77">
        <v>0</v>
      </c>
      <c r="O45" s="77">
        <v>0</v>
      </c>
      <c r="P45" s="94">
        <v>0</v>
      </c>
      <c r="Q45" s="121">
        <v>4</v>
      </c>
      <c r="R45" s="121">
        <v>0</v>
      </c>
      <c r="S45" s="121">
        <v>4</v>
      </c>
      <c r="T45" s="121">
        <v>8</v>
      </c>
      <c r="U45" s="78">
        <v>0</v>
      </c>
      <c r="V45" s="77">
        <v>0</v>
      </c>
      <c r="W45" s="77">
        <v>4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4</v>
      </c>
      <c r="AD45" s="5">
        <v>0</v>
      </c>
      <c r="AE45" s="7">
        <f t="shared" si="6"/>
        <v>0</v>
      </c>
      <c r="AF45" s="7">
        <f t="shared" si="7"/>
        <v>-8</v>
      </c>
    </row>
    <row r="46" spans="1:32" x14ac:dyDescent="0.2">
      <c r="A46" s="26" t="s">
        <v>63</v>
      </c>
      <c r="B46" s="27">
        <f>SUM(B38:B45)</f>
        <v>67</v>
      </c>
      <c r="C46" s="27">
        <f t="shared" ref="C46:AD46" si="8">SUM(C38:C45)</f>
        <v>123</v>
      </c>
      <c r="D46" s="27">
        <f t="shared" si="8"/>
        <v>118</v>
      </c>
      <c r="E46" s="27">
        <f t="shared" si="8"/>
        <v>67</v>
      </c>
      <c r="F46" s="27">
        <f t="shared" si="8"/>
        <v>28</v>
      </c>
      <c r="G46" s="27">
        <f t="shared" si="8"/>
        <v>27</v>
      </c>
      <c r="H46" s="27">
        <f t="shared" si="8"/>
        <v>52</v>
      </c>
      <c r="I46" s="27">
        <f t="shared" si="8"/>
        <v>135</v>
      </c>
      <c r="J46" s="27">
        <f t="shared" si="8"/>
        <v>138</v>
      </c>
      <c r="K46" s="27">
        <f t="shared" si="8"/>
        <v>131</v>
      </c>
      <c r="L46" s="27">
        <f t="shared" si="8"/>
        <v>197</v>
      </c>
      <c r="M46" s="27">
        <f t="shared" si="8"/>
        <v>83</v>
      </c>
      <c r="N46" s="27">
        <f t="shared" si="8"/>
        <v>155</v>
      </c>
      <c r="O46" s="27">
        <f t="shared" si="8"/>
        <v>177</v>
      </c>
      <c r="P46" s="100">
        <f t="shared" si="8"/>
        <v>169</v>
      </c>
      <c r="Q46" s="127">
        <f t="shared" si="8"/>
        <v>252</v>
      </c>
      <c r="R46" s="127">
        <f t="shared" si="8"/>
        <v>217</v>
      </c>
      <c r="S46" s="127">
        <f t="shared" si="8"/>
        <v>272</v>
      </c>
      <c r="T46" s="127">
        <f t="shared" si="8"/>
        <v>302</v>
      </c>
      <c r="U46" s="110">
        <f t="shared" si="8"/>
        <v>244</v>
      </c>
      <c r="V46" s="27">
        <f t="shared" si="8"/>
        <v>185</v>
      </c>
      <c r="W46" s="27">
        <f t="shared" si="8"/>
        <v>214</v>
      </c>
      <c r="X46" s="27">
        <f t="shared" si="8"/>
        <v>281</v>
      </c>
      <c r="Y46" s="27">
        <f>SUM(Y38:Y45)</f>
        <v>208</v>
      </c>
      <c r="Z46" s="27">
        <f t="shared" ref="Z46:AC46" si="9">SUM(Z38:Z45)</f>
        <v>140</v>
      </c>
      <c r="AA46" s="27">
        <f t="shared" si="9"/>
        <v>159</v>
      </c>
      <c r="AB46" s="27">
        <f t="shared" si="9"/>
        <v>178</v>
      </c>
      <c r="AC46" s="27">
        <f t="shared" si="9"/>
        <v>172</v>
      </c>
      <c r="AD46" s="27">
        <f t="shared" si="8"/>
        <v>127</v>
      </c>
      <c r="AE46" s="27">
        <f t="shared" si="6"/>
        <v>-81</v>
      </c>
      <c r="AF46" s="27">
        <f t="shared" si="7"/>
        <v>-175</v>
      </c>
    </row>
    <row r="47" spans="1:32" x14ac:dyDescent="0.2">
      <c r="A47" s="157" t="s">
        <v>38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9"/>
    </row>
    <row r="48" spans="1:32" x14ac:dyDescent="0.2">
      <c r="A48" s="82" t="s">
        <v>0</v>
      </c>
      <c r="B48" s="79">
        <v>0</v>
      </c>
      <c r="C48" s="80">
        <v>0</v>
      </c>
      <c r="D48" s="80">
        <v>0</v>
      </c>
      <c r="E48" s="80">
        <v>0</v>
      </c>
      <c r="F48" s="80">
        <v>48</v>
      </c>
      <c r="G48" s="80">
        <v>96</v>
      </c>
      <c r="H48" s="80">
        <v>96</v>
      </c>
      <c r="I48" s="80">
        <v>111</v>
      </c>
      <c r="J48" s="80">
        <v>102</v>
      </c>
      <c r="K48" s="80">
        <v>108</v>
      </c>
      <c r="L48" s="80">
        <v>105</v>
      </c>
      <c r="M48" s="80">
        <v>114</v>
      </c>
      <c r="N48" s="80">
        <v>114</v>
      </c>
      <c r="O48" s="80">
        <v>114</v>
      </c>
      <c r="P48" s="91">
        <v>84</v>
      </c>
      <c r="Q48" s="118">
        <v>56</v>
      </c>
      <c r="R48" s="118">
        <v>57</v>
      </c>
      <c r="S48" s="118">
        <v>92</v>
      </c>
      <c r="T48" s="118">
        <v>45</v>
      </c>
      <c r="U48" s="108">
        <v>51</v>
      </c>
      <c r="V48" s="80">
        <v>102</v>
      </c>
      <c r="W48" s="80">
        <v>114</v>
      </c>
      <c r="X48" s="80">
        <v>123</v>
      </c>
      <c r="Y48" s="80">
        <v>120</v>
      </c>
      <c r="Z48" s="80">
        <v>147</v>
      </c>
      <c r="AA48" s="80">
        <v>87</v>
      </c>
      <c r="AB48" s="80">
        <v>102</v>
      </c>
      <c r="AC48" s="80">
        <v>114</v>
      </c>
      <c r="AD48" s="20">
        <v>78</v>
      </c>
      <c r="AE48" s="22">
        <f t="shared" ref="AE48:AE55" si="10">+AD48-Y48</f>
        <v>-42</v>
      </c>
      <c r="AF48" s="22">
        <f t="shared" ref="AF48:AF55" si="11">+AD48-T48</f>
        <v>33</v>
      </c>
    </row>
    <row r="49" spans="1:32" x14ac:dyDescent="0.2">
      <c r="A49" s="83" t="s">
        <v>3</v>
      </c>
      <c r="B49" s="72">
        <v>510</v>
      </c>
      <c r="C49" s="19">
        <v>540</v>
      </c>
      <c r="D49" s="19">
        <v>471</v>
      </c>
      <c r="E49" s="19">
        <v>579</v>
      </c>
      <c r="F49" s="19">
        <v>315</v>
      </c>
      <c r="G49" s="19">
        <v>216</v>
      </c>
      <c r="H49" s="19">
        <v>309</v>
      </c>
      <c r="I49" s="19">
        <v>405</v>
      </c>
      <c r="J49" s="19">
        <v>108</v>
      </c>
      <c r="K49" s="19">
        <v>0</v>
      </c>
      <c r="L49" s="19">
        <v>0</v>
      </c>
      <c r="M49" s="19">
        <v>0</v>
      </c>
      <c r="N49" s="19">
        <v>0</v>
      </c>
      <c r="O49" s="19">
        <v>64</v>
      </c>
      <c r="P49" s="93">
        <v>55</v>
      </c>
      <c r="Q49" s="120">
        <v>24</v>
      </c>
      <c r="R49" s="120">
        <v>64</v>
      </c>
      <c r="S49" s="120">
        <v>52</v>
      </c>
      <c r="T49" s="120">
        <v>87</v>
      </c>
      <c r="U49" s="73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">
        <v>0</v>
      </c>
      <c r="AE49" s="6">
        <f t="shared" si="10"/>
        <v>0</v>
      </c>
      <c r="AF49" s="6">
        <f t="shared" si="11"/>
        <v>-87</v>
      </c>
    </row>
    <row r="50" spans="1:32" x14ac:dyDescent="0.2">
      <c r="A50" s="83" t="s">
        <v>8</v>
      </c>
      <c r="B50" s="72">
        <v>0</v>
      </c>
      <c r="C50" s="19">
        <v>0</v>
      </c>
      <c r="D50" s="19">
        <v>0</v>
      </c>
      <c r="E50" s="19">
        <v>0</v>
      </c>
      <c r="F50" s="19">
        <v>69</v>
      </c>
      <c r="G50" s="19">
        <v>51</v>
      </c>
      <c r="H50" s="19">
        <v>78</v>
      </c>
      <c r="I50" s="19">
        <v>45</v>
      </c>
      <c r="J50" s="19">
        <v>96</v>
      </c>
      <c r="K50" s="19">
        <v>81</v>
      </c>
      <c r="L50" s="19">
        <v>75</v>
      </c>
      <c r="M50" s="19">
        <v>60</v>
      </c>
      <c r="N50" s="19">
        <v>78</v>
      </c>
      <c r="O50" s="19">
        <v>87</v>
      </c>
      <c r="P50" s="93">
        <v>126</v>
      </c>
      <c r="Q50" s="120">
        <v>102</v>
      </c>
      <c r="R50" s="120">
        <v>81</v>
      </c>
      <c r="S50" s="120">
        <v>38</v>
      </c>
      <c r="T50" s="120">
        <v>46</v>
      </c>
      <c r="U50" s="73">
        <v>63</v>
      </c>
      <c r="V50" s="19">
        <v>99</v>
      </c>
      <c r="W50" s="19">
        <v>99</v>
      </c>
      <c r="X50" s="19">
        <v>120</v>
      </c>
      <c r="Y50" s="19">
        <v>108</v>
      </c>
      <c r="Z50" s="19">
        <v>132</v>
      </c>
      <c r="AA50" s="19">
        <v>87</v>
      </c>
      <c r="AB50" s="19">
        <v>96</v>
      </c>
      <c r="AC50" s="19">
        <v>114</v>
      </c>
      <c r="AD50" s="1">
        <v>75</v>
      </c>
      <c r="AE50" s="6">
        <f t="shared" si="10"/>
        <v>-33</v>
      </c>
      <c r="AF50" s="6">
        <f t="shared" si="11"/>
        <v>29</v>
      </c>
    </row>
    <row r="51" spans="1:32" x14ac:dyDescent="0.2">
      <c r="A51" s="84" t="s">
        <v>16</v>
      </c>
      <c r="B51" s="76">
        <v>0</v>
      </c>
      <c r="C51" s="77">
        <v>0</v>
      </c>
      <c r="D51" s="77">
        <v>0</v>
      </c>
      <c r="E51" s="77">
        <v>0</v>
      </c>
      <c r="F51" s="77"/>
      <c r="G51" s="77">
        <v>0</v>
      </c>
      <c r="H51" s="77">
        <v>0</v>
      </c>
      <c r="I51" s="77">
        <v>0</v>
      </c>
      <c r="J51" s="77">
        <v>0</v>
      </c>
      <c r="K51" s="77">
        <v>9</v>
      </c>
      <c r="L51" s="77">
        <v>6</v>
      </c>
      <c r="M51" s="77">
        <v>18</v>
      </c>
      <c r="N51" s="77">
        <v>15</v>
      </c>
      <c r="O51" s="77">
        <v>6</v>
      </c>
      <c r="P51" s="94">
        <v>39</v>
      </c>
      <c r="Q51" s="121">
        <v>45</v>
      </c>
      <c r="R51" s="121">
        <v>3</v>
      </c>
      <c r="S51" s="121">
        <v>6</v>
      </c>
      <c r="T51" s="121">
        <v>0</v>
      </c>
      <c r="U51" s="78">
        <v>3</v>
      </c>
      <c r="V51" s="77">
        <v>0</v>
      </c>
      <c r="W51" s="77">
        <v>0</v>
      </c>
      <c r="X51" s="77">
        <v>0</v>
      </c>
      <c r="Y51" s="77">
        <v>27</v>
      </c>
      <c r="Z51" s="77">
        <v>33</v>
      </c>
      <c r="AA51" s="77">
        <v>12</v>
      </c>
      <c r="AB51" s="77">
        <v>42</v>
      </c>
      <c r="AC51" s="77">
        <v>36</v>
      </c>
      <c r="AD51" s="5">
        <v>12</v>
      </c>
      <c r="AE51" s="7">
        <f t="shared" si="10"/>
        <v>-15</v>
      </c>
      <c r="AF51" s="7">
        <f t="shared" si="11"/>
        <v>12</v>
      </c>
    </row>
    <row r="52" spans="1:32" x14ac:dyDescent="0.2">
      <c r="A52" s="83" t="s">
        <v>40</v>
      </c>
      <c r="B52" s="72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84</v>
      </c>
      <c r="K52" s="19">
        <v>152</v>
      </c>
      <c r="L52" s="19">
        <v>84</v>
      </c>
      <c r="M52" s="19">
        <v>90</v>
      </c>
      <c r="N52" s="19">
        <v>93</v>
      </c>
      <c r="O52" s="19">
        <v>108</v>
      </c>
      <c r="P52" s="93">
        <v>77</v>
      </c>
      <c r="Q52" s="120">
        <v>57</v>
      </c>
      <c r="R52" s="120">
        <v>93</v>
      </c>
      <c r="S52" s="120">
        <v>63</v>
      </c>
      <c r="T52" s="120">
        <v>42</v>
      </c>
      <c r="U52" s="73">
        <v>60</v>
      </c>
      <c r="V52" s="19">
        <v>93</v>
      </c>
      <c r="W52" s="19">
        <v>117</v>
      </c>
      <c r="X52" s="19">
        <v>117</v>
      </c>
      <c r="Y52" s="19">
        <v>129</v>
      </c>
      <c r="Z52" s="19">
        <v>120</v>
      </c>
      <c r="AA52" s="19">
        <v>96</v>
      </c>
      <c r="AB52" s="19">
        <v>87</v>
      </c>
      <c r="AC52" s="19">
        <v>120</v>
      </c>
      <c r="AD52" s="1">
        <v>75</v>
      </c>
      <c r="AE52" s="6">
        <f t="shared" si="10"/>
        <v>-54</v>
      </c>
      <c r="AF52" s="6">
        <f t="shared" si="11"/>
        <v>33</v>
      </c>
    </row>
    <row r="53" spans="1:32" x14ac:dyDescent="0.2">
      <c r="A53" s="83" t="s">
        <v>23</v>
      </c>
      <c r="B53" s="72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246</v>
      </c>
      <c r="K53" s="19">
        <v>282</v>
      </c>
      <c r="L53" s="19">
        <v>210</v>
      </c>
      <c r="M53" s="19">
        <v>282</v>
      </c>
      <c r="N53" s="19">
        <v>213</v>
      </c>
      <c r="O53" s="19">
        <v>171</v>
      </c>
      <c r="P53" s="93">
        <v>153</v>
      </c>
      <c r="Q53" s="120">
        <v>115</v>
      </c>
      <c r="R53" s="120">
        <v>174</v>
      </c>
      <c r="S53" s="120">
        <v>124</v>
      </c>
      <c r="T53" s="120">
        <v>102</v>
      </c>
      <c r="U53" s="73">
        <v>36</v>
      </c>
      <c r="V53" s="19">
        <v>87</v>
      </c>
      <c r="W53" s="19">
        <v>66</v>
      </c>
      <c r="X53" s="19">
        <v>117</v>
      </c>
      <c r="Y53" s="19">
        <v>102</v>
      </c>
      <c r="Z53" s="19">
        <v>108</v>
      </c>
      <c r="AA53" s="19">
        <v>93</v>
      </c>
      <c r="AB53" s="19">
        <v>87</v>
      </c>
      <c r="AC53" s="19">
        <v>99</v>
      </c>
      <c r="AD53" s="1">
        <v>108</v>
      </c>
      <c r="AE53" s="6">
        <f>+AD53-Y53</f>
        <v>6</v>
      </c>
      <c r="AF53" s="6">
        <f t="shared" si="11"/>
        <v>6</v>
      </c>
    </row>
    <row r="54" spans="1:32" x14ac:dyDescent="0.2">
      <c r="A54" s="83" t="s">
        <v>24</v>
      </c>
      <c r="B54" s="72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105</v>
      </c>
      <c r="K54" s="19">
        <v>164</v>
      </c>
      <c r="L54" s="19">
        <v>138</v>
      </c>
      <c r="M54" s="19">
        <v>51</v>
      </c>
      <c r="N54" s="19">
        <v>129</v>
      </c>
      <c r="O54" s="19">
        <v>153</v>
      </c>
      <c r="P54" s="93">
        <v>66</v>
      </c>
      <c r="Q54" s="120">
        <v>53</v>
      </c>
      <c r="R54" s="120">
        <v>59</v>
      </c>
      <c r="S54" s="120">
        <v>22</v>
      </c>
      <c r="T54" s="120">
        <v>46</v>
      </c>
      <c r="U54" s="73">
        <v>54</v>
      </c>
      <c r="V54" s="19">
        <v>90</v>
      </c>
      <c r="W54" s="19">
        <v>75</v>
      </c>
      <c r="X54" s="19">
        <v>117</v>
      </c>
      <c r="Y54" s="19">
        <v>108</v>
      </c>
      <c r="Z54" s="19">
        <v>120</v>
      </c>
      <c r="AA54" s="19">
        <v>90</v>
      </c>
      <c r="AB54" s="19">
        <v>96</v>
      </c>
      <c r="AC54" s="19">
        <v>102</v>
      </c>
      <c r="AD54" s="1">
        <v>111</v>
      </c>
      <c r="AE54" s="6">
        <f t="shared" si="10"/>
        <v>3</v>
      </c>
      <c r="AF54" s="6">
        <f>+AD54-T54</f>
        <v>65</v>
      </c>
    </row>
    <row r="55" spans="1:32" x14ac:dyDescent="0.2">
      <c r="A55" s="36" t="s">
        <v>64</v>
      </c>
      <c r="B55" s="28">
        <f>SUM(B48:B54)</f>
        <v>510</v>
      </c>
      <c r="C55" s="28">
        <f t="shared" ref="C55:AD55" si="12">SUM(C48:C54)</f>
        <v>540</v>
      </c>
      <c r="D55" s="28">
        <f t="shared" si="12"/>
        <v>471</v>
      </c>
      <c r="E55" s="28">
        <f t="shared" si="12"/>
        <v>579</v>
      </c>
      <c r="F55" s="28">
        <f t="shared" si="12"/>
        <v>432</v>
      </c>
      <c r="G55" s="28">
        <f t="shared" si="12"/>
        <v>363</v>
      </c>
      <c r="H55" s="28">
        <f t="shared" si="12"/>
        <v>483</v>
      </c>
      <c r="I55" s="28">
        <f t="shared" si="12"/>
        <v>561</v>
      </c>
      <c r="J55" s="28">
        <f t="shared" si="12"/>
        <v>741</v>
      </c>
      <c r="K55" s="28">
        <f t="shared" si="12"/>
        <v>796</v>
      </c>
      <c r="L55" s="28">
        <f t="shared" si="12"/>
        <v>618</v>
      </c>
      <c r="M55" s="28">
        <f t="shared" si="12"/>
        <v>615</v>
      </c>
      <c r="N55" s="28">
        <f t="shared" si="12"/>
        <v>642</v>
      </c>
      <c r="O55" s="28">
        <f t="shared" si="12"/>
        <v>703</v>
      </c>
      <c r="P55" s="101">
        <f t="shared" si="12"/>
        <v>600</v>
      </c>
      <c r="Q55" s="128">
        <f>SUM(Q48:Q54)</f>
        <v>452</v>
      </c>
      <c r="R55" s="128">
        <f t="shared" si="12"/>
        <v>531</v>
      </c>
      <c r="S55" s="128">
        <f t="shared" si="12"/>
        <v>397</v>
      </c>
      <c r="T55" s="128">
        <f t="shared" si="12"/>
        <v>368</v>
      </c>
      <c r="U55" s="111">
        <f t="shared" si="12"/>
        <v>267</v>
      </c>
      <c r="V55" s="28">
        <f t="shared" si="12"/>
        <v>471</v>
      </c>
      <c r="W55" s="28">
        <f t="shared" si="12"/>
        <v>471</v>
      </c>
      <c r="X55" s="28">
        <f t="shared" si="12"/>
        <v>594</v>
      </c>
      <c r="Y55" s="28">
        <f t="shared" si="12"/>
        <v>594</v>
      </c>
      <c r="Z55" s="28">
        <f t="shared" si="12"/>
        <v>660</v>
      </c>
      <c r="AA55" s="28">
        <f t="shared" ref="AA55:AC55" si="13">SUM(AA48:AA54)</f>
        <v>465</v>
      </c>
      <c r="AB55" s="28">
        <f t="shared" si="13"/>
        <v>510</v>
      </c>
      <c r="AC55" s="28">
        <f t="shared" si="13"/>
        <v>585</v>
      </c>
      <c r="AD55" s="28">
        <f t="shared" si="12"/>
        <v>459</v>
      </c>
      <c r="AE55" s="28">
        <f t="shared" si="10"/>
        <v>-135</v>
      </c>
      <c r="AF55" s="28">
        <f t="shared" si="11"/>
        <v>91</v>
      </c>
    </row>
    <row r="56" spans="1:32" x14ac:dyDescent="0.2">
      <c r="A56" s="140" t="s">
        <v>39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2"/>
    </row>
    <row r="57" spans="1:32" x14ac:dyDescent="0.2">
      <c r="A57" s="85" t="s">
        <v>49</v>
      </c>
      <c r="B57" s="31"/>
      <c r="C57" s="31"/>
      <c r="D57" s="31"/>
      <c r="E57" s="31"/>
      <c r="F57" s="31"/>
      <c r="G57" s="31"/>
      <c r="H57" s="31"/>
      <c r="I57" s="31"/>
      <c r="J57" s="32"/>
      <c r="K57" s="33"/>
      <c r="L57" s="34">
        <v>0</v>
      </c>
      <c r="M57" s="34"/>
      <c r="N57" s="34"/>
      <c r="O57" s="35"/>
      <c r="P57" s="102">
        <v>0</v>
      </c>
      <c r="Q57" s="129"/>
      <c r="R57" s="129">
        <v>0</v>
      </c>
      <c r="S57" s="129"/>
      <c r="T57" s="129">
        <v>0</v>
      </c>
      <c r="U57" s="136">
        <v>0</v>
      </c>
      <c r="V57" s="35">
        <v>81</v>
      </c>
      <c r="W57" s="35">
        <v>120</v>
      </c>
      <c r="X57" s="35">
        <v>141</v>
      </c>
      <c r="Y57" s="35">
        <v>186</v>
      </c>
      <c r="Z57" s="35">
        <v>186</v>
      </c>
      <c r="AA57" s="35">
        <v>205</v>
      </c>
      <c r="AB57" s="35">
        <v>175</v>
      </c>
      <c r="AC57" s="35">
        <v>132</v>
      </c>
      <c r="AD57" s="137">
        <v>147</v>
      </c>
      <c r="AE57" s="138">
        <f t="shared" ref="AE57:AE70" si="14">+AD57-Y57</f>
        <v>-39</v>
      </c>
      <c r="AF57" s="138">
        <f t="shared" ref="AF57:AF71" si="15">+AD57-T57</f>
        <v>147</v>
      </c>
    </row>
    <row r="58" spans="1:32" hidden="1" x14ac:dyDescent="0.2">
      <c r="A58" s="71" t="s">
        <v>9</v>
      </c>
      <c r="B58" s="72">
        <v>12</v>
      </c>
      <c r="C58" s="19">
        <v>12</v>
      </c>
      <c r="D58" s="19">
        <v>21</v>
      </c>
      <c r="E58" s="19">
        <v>12</v>
      </c>
      <c r="F58" s="19">
        <v>69</v>
      </c>
      <c r="G58" s="19">
        <v>66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3</v>
      </c>
      <c r="N58" s="19">
        <v>3</v>
      </c>
      <c r="O58" s="19">
        <v>0</v>
      </c>
      <c r="P58" s="93">
        <v>0</v>
      </c>
      <c r="Q58" s="120">
        <v>0</v>
      </c>
      <c r="R58" s="120">
        <v>0</v>
      </c>
      <c r="S58" s="119">
        <v>0</v>
      </c>
      <c r="T58" s="120">
        <v>0</v>
      </c>
      <c r="U58" s="62">
        <v>0</v>
      </c>
      <c r="V58" s="61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/>
      <c r="AD58" s="1"/>
      <c r="AE58" s="6">
        <f t="shared" si="14"/>
        <v>0</v>
      </c>
      <c r="AF58" s="6">
        <f t="shared" si="15"/>
        <v>0</v>
      </c>
    </row>
    <row r="59" spans="1:32" x14ac:dyDescent="0.2">
      <c r="A59" s="71" t="s">
        <v>10</v>
      </c>
      <c r="B59" s="72">
        <v>1277</v>
      </c>
      <c r="C59" s="19">
        <v>1311</v>
      </c>
      <c r="D59" s="19">
        <v>1371</v>
      </c>
      <c r="E59" s="19">
        <v>1365</v>
      </c>
      <c r="F59" s="19">
        <v>1065</v>
      </c>
      <c r="G59" s="19">
        <v>1077</v>
      </c>
      <c r="H59" s="19">
        <v>882</v>
      </c>
      <c r="I59" s="19">
        <v>936</v>
      </c>
      <c r="J59" s="19">
        <v>876</v>
      </c>
      <c r="K59" s="19">
        <v>703</v>
      </c>
      <c r="L59" s="19">
        <v>695</v>
      </c>
      <c r="M59" s="19">
        <v>723</v>
      </c>
      <c r="N59" s="19">
        <v>702</v>
      </c>
      <c r="O59" s="19">
        <v>618</v>
      </c>
      <c r="P59" s="93">
        <v>594</v>
      </c>
      <c r="Q59" s="120">
        <v>609</v>
      </c>
      <c r="R59" s="120">
        <v>532</v>
      </c>
      <c r="S59" s="120">
        <v>522</v>
      </c>
      <c r="T59" s="120">
        <v>507</v>
      </c>
      <c r="U59" s="73">
        <v>525</v>
      </c>
      <c r="V59" s="19">
        <v>540</v>
      </c>
      <c r="W59" s="19">
        <v>531</v>
      </c>
      <c r="X59" s="19">
        <f>477+18</f>
        <v>495</v>
      </c>
      <c r="Y59" s="19">
        <v>507</v>
      </c>
      <c r="Z59" s="19">
        <v>471</v>
      </c>
      <c r="AA59" s="19">
        <v>375</v>
      </c>
      <c r="AB59" s="19">
        <v>375</v>
      </c>
      <c r="AC59" s="19">
        <v>285</v>
      </c>
      <c r="AD59" s="1">
        <v>270</v>
      </c>
      <c r="AE59" s="6">
        <f t="shared" si="14"/>
        <v>-237</v>
      </c>
      <c r="AF59" s="6">
        <f t="shared" si="15"/>
        <v>-237</v>
      </c>
    </row>
    <row r="60" spans="1:32" x14ac:dyDescent="0.2">
      <c r="A60" s="71" t="s">
        <v>11</v>
      </c>
      <c r="B60" s="72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78</v>
      </c>
      <c r="I60" s="19">
        <v>66</v>
      </c>
      <c r="J60" s="19">
        <v>66</v>
      </c>
      <c r="K60" s="19">
        <v>81</v>
      </c>
      <c r="L60" s="19">
        <v>135</v>
      </c>
      <c r="M60" s="19">
        <v>108</v>
      </c>
      <c r="N60" s="19">
        <v>42</v>
      </c>
      <c r="O60" s="19">
        <v>108</v>
      </c>
      <c r="P60" s="93">
        <v>72</v>
      </c>
      <c r="Q60" s="120">
        <v>108</v>
      </c>
      <c r="R60" s="120">
        <v>117</v>
      </c>
      <c r="S60" s="120">
        <v>117</v>
      </c>
      <c r="T60" s="120">
        <v>123</v>
      </c>
      <c r="U60" s="73">
        <v>99</v>
      </c>
      <c r="V60" s="19">
        <v>111</v>
      </c>
      <c r="W60" s="19">
        <v>60</v>
      </c>
      <c r="X60" s="19">
        <v>51</v>
      </c>
      <c r="Y60" s="19">
        <v>57</v>
      </c>
      <c r="Z60" s="19">
        <v>42</v>
      </c>
      <c r="AA60" s="19">
        <v>36</v>
      </c>
      <c r="AB60" s="19">
        <v>48</v>
      </c>
      <c r="AC60" s="19">
        <v>42</v>
      </c>
      <c r="AD60" s="1">
        <v>78</v>
      </c>
      <c r="AE60" s="6">
        <f t="shared" si="14"/>
        <v>21</v>
      </c>
      <c r="AF60" s="6">
        <f t="shared" si="15"/>
        <v>-45</v>
      </c>
    </row>
    <row r="61" spans="1:32" x14ac:dyDescent="0.2">
      <c r="A61" s="75" t="s">
        <v>41</v>
      </c>
      <c r="B61" s="76">
        <v>0</v>
      </c>
      <c r="C61" s="86">
        <v>0</v>
      </c>
      <c r="D61" s="77">
        <v>0</v>
      </c>
      <c r="E61" s="77">
        <v>0</v>
      </c>
      <c r="F61" s="86">
        <v>0</v>
      </c>
      <c r="G61" s="86">
        <v>0</v>
      </c>
      <c r="H61" s="86">
        <v>0</v>
      </c>
      <c r="I61" s="86">
        <v>0</v>
      </c>
      <c r="J61" s="77">
        <v>135</v>
      </c>
      <c r="K61" s="86">
        <v>144</v>
      </c>
      <c r="L61" s="77">
        <v>138</v>
      </c>
      <c r="M61" s="77">
        <v>198</v>
      </c>
      <c r="N61" s="77">
        <v>192</v>
      </c>
      <c r="O61" s="77">
        <v>156</v>
      </c>
      <c r="P61" s="94">
        <v>132</v>
      </c>
      <c r="Q61" s="121">
        <v>138</v>
      </c>
      <c r="R61" s="121">
        <v>114</v>
      </c>
      <c r="S61" s="121">
        <v>120</v>
      </c>
      <c r="T61" s="121">
        <v>120</v>
      </c>
      <c r="U61" s="78">
        <v>57</v>
      </c>
      <c r="V61" s="77">
        <v>66</v>
      </c>
      <c r="W61" s="77">
        <v>123</v>
      </c>
      <c r="X61" s="77">
        <v>120</v>
      </c>
      <c r="Y61" s="77">
        <v>114</v>
      </c>
      <c r="Z61" s="77">
        <v>111</v>
      </c>
      <c r="AA61" s="77">
        <v>114</v>
      </c>
      <c r="AB61" s="77">
        <v>115</v>
      </c>
      <c r="AC61" s="77">
        <v>90</v>
      </c>
      <c r="AD61" s="5">
        <v>90</v>
      </c>
      <c r="AE61" s="7">
        <f t="shared" si="14"/>
        <v>-24</v>
      </c>
      <c r="AF61" s="7">
        <f t="shared" si="15"/>
        <v>-30</v>
      </c>
    </row>
    <row r="62" spans="1:32" hidden="1" x14ac:dyDescent="0.2">
      <c r="A62" s="71" t="s">
        <v>12</v>
      </c>
      <c r="B62" s="72">
        <v>12</v>
      </c>
      <c r="C62" s="19">
        <v>12</v>
      </c>
      <c r="D62" s="19">
        <v>18</v>
      </c>
      <c r="E62" s="19">
        <v>3</v>
      </c>
      <c r="F62" s="19">
        <v>21</v>
      </c>
      <c r="G62" s="19">
        <v>18</v>
      </c>
      <c r="H62" s="19">
        <v>0</v>
      </c>
      <c r="I62" s="19">
        <v>0</v>
      </c>
      <c r="J62" s="19">
        <v>0</v>
      </c>
      <c r="K62" s="19">
        <v>3</v>
      </c>
      <c r="L62" s="19">
        <v>0</v>
      </c>
      <c r="M62" s="19">
        <v>6</v>
      </c>
      <c r="N62" s="19">
        <v>0</v>
      </c>
      <c r="O62" s="19">
        <v>0</v>
      </c>
      <c r="P62" s="93">
        <v>0</v>
      </c>
      <c r="Q62" s="120">
        <v>0</v>
      </c>
      <c r="R62" s="120">
        <v>3</v>
      </c>
      <c r="S62" s="120">
        <v>0</v>
      </c>
      <c r="T62" s="120">
        <v>0</v>
      </c>
      <c r="U62" s="73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">
        <v>0</v>
      </c>
      <c r="AE62" s="6">
        <f t="shared" si="14"/>
        <v>0</v>
      </c>
      <c r="AF62" s="6">
        <f t="shared" si="15"/>
        <v>0</v>
      </c>
    </row>
    <row r="63" spans="1:32" x14ac:dyDescent="0.2">
      <c r="A63" s="71" t="s">
        <v>45</v>
      </c>
      <c r="B63" s="72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19">
        <v>198</v>
      </c>
      <c r="I63" s="19">
        <v>207</v>
      </c>
      <c r="J63" s="19">
        <v>147</v>
      </c>
      <c r="K63" s="19">
        <v>129</v>
      </c>
      <c r="L63" s="19">
        <v>126</v>
      </c>
      <c r="M63" s="19">
        <v>141</v>
      </c>
      <c r="N63" s="19">
        <v>156</v>
      </c>
      <c r="O63" s="19">
        <v>285</v>
      </c>
      <c r="P63" s="93">
        <v>261</v>
      </c>
      <c r="Q63" s="120">
        <v>171</v>
      </c>
      <c r="R63" s="120">
        <v>267</v>
      </c>
      <c r="S63" s="120">
        <v>252</v>
      </c>
      <c r="T63" s="120">
        <v>246</v>
      </c>
      <c r="U63" s="73">
        <v>180</v>
      </c>
      <c r="V63" s="19">
        <v>339</v>
      </c>
      <c r="W63" s="19">
        <v>273</v>
      </c>
      <c r="X63" s="19">
        <v>228</v>
      </c>
      <c r="Y63" s="19">
        <v>255</v>
      </c>
      <c r="Z63" s="19">
        <v>249</v>
      </c>
      <c r="AA63" s="19">
        <v>288</v>
      </c>
      <c r="AB63" s="19">
        <v>234</v>
      </c>
      <c r="AC63" s="19">
        <v>192</v>
      </c>
      <c r="AD63" s="1">
        <v>195</v>
      </c>
      <c r="AE63" s="6">
        <f t="shared" si="14"/>
        <v>-60</v>
      </c>
      <c r="AF63" s="6">
        <f t="shared" si="15"/>
        <v>-51</v>
      </c>
    </row>
    <row r="64" spans="1:32" x14ac:dyDescent="0.2">
      <c r="A64" s="71" t="s">
        <v>56</v>
      </c>
      <c r="B64" s="72"/>
      <c r="C64" s="61"/>
      <c r="D64" s="61"/>
      <c r="E64" s="61"/>
      <c r="F64" s="61"/>
      <c r="G64" s="61"/>
      <c r="H64" s="19"/>
      <c r="I64" s="19"/>
      <c r="J64" s="19"/>
      <c r="K64" s="19"/>
      <c r="L64" s="19"/>
      <c r="M64" s="19"/>
      <c r="N64" s="19"/>
      <c r="O64" s="19"/>
      <c r="P64" s="93">
        <v>0</v>
      </c>
      <c r="Q64" s="120"/>
      <c r="R64" s="120"/>
      <c r="S64" s="120">
        <v>0</v>
      </c>
      <c r="T64" s="120"/>
      <c r="U64" s="73">
        <v>0</v>
      </c>
      <c r="V64" s="19">
        <v>0</v>
      </c>
      <c r="W64" s="19">
        <v>0</v>
      </c>
      <c r="X64" s="19">
        <v>0</v>
      </c>
      <c r="Y64" s="19">
        <v>0</v>
      </c>
      <c r="Z64" s="19">
        <v>3</v>
      </c>
      <c r="AA64" s="19">
        <v>0</v>
      </c>
      <c r="AB64" s="19">
        <v>0</v>
      </c>
      <c r="AC64" s="19">
        <v>0</v>
      </c>
      <c r="AD64" s="1">
        <v>0</v>
      </c>
      <c r="AE64" s="6">
        <f t="shared" si="14"/>
        <v>0</v>
      </c>
      <c r="AF64" s="6">
        <f t="shared" si="15"/>
        <v>0</v>
      </c>
    </row>
    <row r="65" spans="1:32" x14ac:dyDescent="0.2">
      <c r="A65" s="75" t="s">
        <v>29</v>
      </c>
      <c r="B65" s="76">
        <v>12</v>
      </c>
      <c r="C65" s="77">
        <v>0</v>
      </c>
      <c r="D65" s="77">
        <v>3</v>
      </c>
      <c r="E65" s="77">
        <v>6</v>
      </c>
      <c r="F65" s="77">
        <v>6</v>
      </c>
      <c r="G65" s="77">
        <v>6</v>
      </c>
      <c r="H65" s="77">
        <v>6</v>
      </c>
      <c r="I65" s="77">
        <v>9</v>
      </c>
      <c r="J65" s="77">
        <v>0</v>
      </c>
      <c r="K65" s="77">
        <v>3</v>
      </c>
      <c r="L65" s="77">
        <v>1</v>
      </c>
      <c r="M65" s="77">
        <v>4</v>
      </c>
      <c r="N65" s="77">
        <v>4</v>
      </c>
      <c r="O65" s="77">
        <v>3</v>
      </c>
      <c r="P65" s="94">
        <v>0</v>
      </c>
      <c r="Q65" s="121">
        <v>0</v>
      </c>
      <c r="R65" s="121">
        <v>9</v>
      </c>
      <c r="S65" s="121">
        <v>0</v>
      </c>
      <c r="T65" s="121">
        <v>3</v>
      </c>
      <c r="U65" s="78">
        <v>6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  <c r="AD65" s="5">
        <v>0</v>
      </c>
      <c r="AE65" s="7">
        <f t="shared" si="14"/>
        <v>0</v>
      </c>
      <c r="AF65" s="7">
        <f t="shared" si="15"/>
        <v>-3</v>
      </c>
    </row>
    <row r="66" spans="1:32" hidden="1" x14ac:dyDescent="0.2">
      <c r="A66" s="12" t="s">
        <v>42</v>
      </c>
      <c r="B66" s="23"/>
      <c r="C66" s="16"/>
      <c r="D66" s="16">
        <v>0</v>
      </c>
      <c r="E66" s="16">
        <v>0</v>
      </c>
      <c r="F66" s="16"/>
      <c r="G66" s="16"/>
      <c r="H66" s="16"/>
      <c r="I66" s="16">
        <v>0</v>
      </c>
      <c r="J66" s="16">
        <v>0</v>
      </c>
      <c r="K66" s="16">
        <v>0</v>
      </c>
      <c r="L66" s="16">
        <v>0</v>
      </c>
      <c r="M66" s="16">
        <v>7</v>
      </c>
      <c r="N66" s="16">
        <v>0</v>
      </c>
      <c r="O66" s="16">
        <v>0</v>
      </c>
      <c r="P66" s="98">
        <v>0</v>
      </c>
      <c r="Q66" s="130">
        <v>0</v>
      </c>
      <c r="R66" s="130">
        <v>0</v>
      </c>
      <c r="S66" s="130">
        <v>3</v>
      </c>
      <c r="T66" s="130">
        <v>0</v>
      </c>
      <c r="U66" s="4">
        <v>0</v>
      </c>
      <c r="V66" s="16">
        <v>0</v>
      </c>
      <c r="W66" s="16">
        <v>0</v>
      </c>
      <c r="X66" s="16">
        <v>0</v>
      </c>
      <c r="Y66" s="16">
        <v>0</v>
      </c>
      <c r="Z66" s="77">
        <v>0</v>
      </c>
      <c r="AA66" s="77">
        <v>0</v>
      </c>
      <c r="AB66" s="5">
        <v>0</v>
      </c>
      <c r="AC66" s="5">
        <v>0</v>
      </c>
      <c r="AD66" s="5">
        <v>0</v>
      </c>
      <c r="AE66" s="7">
        <f t="shared" si="14"/>
        <v>0</v>
      </c>
      <c r="AF66" s="7">
        <f t="shared" si="15"/>
        <v>0</v>
      </c>
    </row>
    <row r="67" spans="1:32" x14ac:dyDescent="0.2">
      <c r="A67" s="29" t="s">
        <v>65</v>
      </c>
      <c r="B67" s="30">
        <f>SUM(B57:B66)</f>
        <v>1313</v>
      </c>
      <c r="C67" s="30">
        <f t="shared" ref="C67:AD67" si="16">SUM(C57:C66)</f>
        <v>1335</v>
      </c>
      <c r="D67" s="30">
        <f t="shared" si="16"/>
        <v>1413</v>
      </c>
      <c r="E67" s="30">
        <f t="shared" si="16"/>
        <v>1386</v>
      </c>
      <c r="F67" s="30">
        <f t="shared" si="16"/>
        <v>1161</v>
      </c>
      <c r="G67" s="30">
        <f t="shared" si="16"/>
        <v>1167</v>
      </c>
      <c r="H67" s="30">
        <f t="shared" si="16"/>
        <v>1164</v>
      </c>
      <c r="I67" s="30">
        <f t="shared" si="16"/>
        <v>1218</v>
      </c>
      <c r="J67" s="30">
        <f t="shared" si="16"/>
        <v>1224</v>
      </c>
      <c r="K67" s="30">
        <f t="shared" si="16"/>
        <v>1063</v>
      </c>
      <c r="L67" s="30">
        <f t="shared" si="16"/>
        <v>1095</v>
      </c>
      <c r="M67" s="30">
        <f t="shared" si="16"/>
        <v>1190</v>
      </c>
      <c r="N67" s="30">
        <f t="shared" si="16"/>
        <v>1099</v>
      </c>
      <c r="O67" s="30">
        <f t="shared" si="16"/>
        <v>1170</v>
      </c>
      <c r="P67" s="103">
        <f t="shared" si="16"/>
        <v>1059</v>
      </c>
      <c r="Q67" s="131">
        <f t="shared" si="16"/>
        <v>1026</v>
      </c>
      <c r="R67" s="131">
        <f t="shared" si="16"/>
        <v>1042</v>
      </c>
      <c r="S67" s="131">
        <f t="shared" si="16"/>
        <v>1014</v>
      </c>
      <c r="T67" s="131">
        <f t="shared" si="16"/>
        <v>999</v>
      </c>
      <c r="U67" s="112">
        <f t="shared" si="16"/>
        <v>867</v>
      </c>
      <c r="V67" s="30">
        <f t="shared" si="16"/>
        <v>1137</v>
      </c>
      <c r="W67" s="30">
        <f t="shared" si="16"/>
        <v>1107</v>
      </c>
      <c r="X67" s="30">
        <f t="shared" si="16"/>
        <v>1035</v>
      </c>
      <c r="Y67" s="30">
        <f t="shared" si="16"/>
        <v>1119</v>
      </c>
      <c r="Z67" s="30">
        <f t="shared" si="16"/>
        <v>1062</v>
      </c>
      <c r="AA67" s="30">
        <f t="shared" ref="AA67:AC67" si="17">SUM(AA57:AA66)</f>
        <v>1018</v>
      </c>
      <c r="AB67" s="30">
        <f t="shared" si="17"/>
        <v>947</v>
      </c>
      <c r="AC67" s="30">
        <f t="shared" si="17"/>
        <v>741</v>
      </c>
      <c r="AD67" s="30">
        <f t="shared" si="16"/>
        <v>780</v>
      </c>
      <c r="AE67" s="30">
        <f t="shared" si="14"/>
        <v>-339</v>
      </c>
      <c r="AF67" s="30">
        <f t="shared" si="15"/>
        <v>-219</v>
      </c>
    </row>
    <row r="68" spans="1:32" x14ac:dyDescent="0.2">
      <c r="A68" s="87" t="s">
        <v>18</v>
      </c>
      <c r="B68" s="88">
        <v>3</v>
      </c>
      <c r="C68" s="88">
        <v>21</v>
      </c>
      <c r="D68" s="88">
        <v>21</v>
      </c>
      <c r="E68" s="88">
        <v>21</v>
      </c>
      <c r="F68" s="88">
        <v>50</v>
      </c>
      <c r="G68" s="88">
        <v>12</v>
      </c>
      <c r="H68" s="88">
        <v>3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12</v>
      </c>
      <c r="O68" s="88">
        <v>60</v>
      </c>
      <c r="P68" s="104">
        <v>81</v>
      </c>
      <c r="Q68" s="132">
        <v>114</v>
      </c>
      <c r="R68" s="132">
        <v>102</v>
      </c>
      <c r="S68" s="132">
        <v>131</v>
      </c>
      <c r="T68" s="132">
        <v>114</v>
      </c>
      <c r="U68" s="113">
        <v>64</v>
      </c>
      <c r="V68" s="88">
        <v>63</v>
      </c>
      <c r="W68" s="88">
        <v>48</v>
      </c>
      <c r="X68" s="88">
        <v>15</v>
      </c>
      <c r="Y68" s="88">
        <v>24</v>
      </c>
      <c r="Z68" s="88">
        <v>15</v>
      </c>
      <c r="AA68" s="88">
        <v>16</v>
      </c>
      <c r="AB68" s="88">
        <v>12</v>
      </c>
      <c r="AC68" s="88">
        <v>12</v>
      </c>
      <c r="AD68" s="37">
        <v>21</v>
      </c>
      <c r="AE68" s="38">
        <f t="shared" si="14"/>
        <v>-3</v>
      </c>
      <c r="AF68" s="38">
        <f t="shared" si="15"/>
        <v>-93</v>
      </c>
    </row>
    <row r="69" spans="1:32" x14ac:dyDescent="0.2">
      <c r="A69" s="13" t="s">
        <v>48</v>
      </c>
      <c r="B69" s="39"/>
      <c r="C69" s="15"/>
      <c r="D69" s="15"/>
      <c r="E69" s="15"/>
      <c r="F69" s="15"/>
      <c r="G69" s="15"/>
      <c r="H69" s="15">
        <v>0</v>
      </c>
      <c r="I69" s="15"/>
      <c r="J69" s="15"/>
      <c r="K69" s="15">
        <v>0</v>
      </c>
      <c r="L69" s="15"/>
      <c r="M69" s="15"/>
      <c r="N69" s="15">
        <v>0</v>
      </c>
      <c r="O69" s="15">
        <v>0</v>
      </c>
      <c r="P69" s="105">
        <v>0</v>
      </c>
      <c r="Q69" s="133">
        <v>0</v>
      </c>
      <c r="R69" s="133">
        <v>1</v>
      </c>
      <c r="S69" s="133">
        <v>2</v>
      </c>
      <c r="T69" s="133">
        <v>0</v>
      </c>
      <c r="U69" s="114">
        <v>0</v>
      </c>
      <c r="V69" s="15">
        <v>0</v>
      </c>
      <c r="W69" s="15">
        <v>0</v>
      </c>
      <c r="X69" s="15">
        <v>0</v>
      </c>
      <c r="Y69" s="15">
        <v>0</v>
      </c>
      <c r="Z69" s="81">
        <v>0</v>
      </c>
      <c r="AA69" s="81">
        <v>0</v>
      </c>
      <c r="AB69" s="81">
        <v>4</v>
      </c>
      <c r="AC69" s="81">
        <v>0</v>
      </c>
      <c r="AD69" s="40">
        <v>0</v>
      </c>
      <c r="AE69" s="41">
        <f t="shared" si="14"/>
        <v>0</v>
      </c>
      <c r="AF69" s="41">
        <f t="shared" si="15"/>
        <v>0</v>
      </c>
    </row>
    <row r="70" spans="1:32" x14ac:dyDescent="0.2">
      <c r="A70" s="66" t="s">
        <v>66</v>
      </c>
      <c r="B70" s="60">
        <f>+B69+B68+B67+B55+B46+B36+B14</f>
        <v>2704</v>
      </c>
      <c r="C70" s="60">
        <f>+C69+C68+C67+C55+C46+C36+C14</f>
        <v>2742</v>
      </c>
      <c r="D70" s="60">
        <f>+D69+D68+D67+D55+D46+D36+D14</f>
        <v>2852</v>
      </c>
      <c r="E70" s="60">
        <f>+E69+E68+E67+E55+E46+E36+E14</f>
        <v>2799</v>
      </c>
      <c r="F70" s="60">
        <f>+F69+F68+F67+F55+F46+F36+F14</f>
        <v>2339</v>
      </c>
      <c r="G70" s="60">
        <f>+G69+G68+G67+G55+G46+G36+G14</f>
        <v>2287</v>
      </c>
      <c r="H70" s="60">
        <f>+H69+H68+H67+H55+H46+H36+H14</f>
        <v>2449</v>
      </c>
      <c r="I70" s="60">
        <f>+I69+I68+I67+I55+I46+I36+I14</f>
        <v>2911</v>
      </c>
      <c r="J70" s="60">
        <f>+J69+J68+J67+J55+J46+J36+J14</f>
        <v>3454</v>
      </c>
      <c r="K70" s="60">
        <f>+K69+K68+K67+K55+K46+K36+K14</f>
        <v>3376</v>
      </c>
      <c r="L70" s="60">
        <f>+L69+L68+L67+L55+L46+L36+L14</f>
        <v>3486</v>
      </c>
      <c r="M70" s="60">
        <f>+M69+M68+M67+M55+M46+M36+M14</f>
        <v>3596</v>
      </c>
      <c r="N70" s="60">
        <f>+N69+N68+N67+N55+N46+N36+N14</f>
        <v>3513</v>
      </c>
      <c r="O70" s="60">
        <f>+O69+O68+O67+O55+O46+O36+O14</f>
        <v>3983</v>
      </c>
      <c r="P70" s="106">
        <f>+P69+P68+P67+P55+P46+P36+P14</f>
        <v>4058</v>
      </c>
      <c r="Q70" s="134">
        <f>+Q69+Q68+Q67+Q55+Q46+Q36+Q14</f>
        <v>4333</v>
      </c>
      <c r="R70" s="134">
        <f>+R69+R68+R67+R55+R46+R36+R14</f>
        <v>4735</v>
      </c>
      <c r="S70" s="134">
        <f>+S69+S68+S67+S55+S46+S36+S14</f>
        <v>5008</v>
      </c>
      <c r="T70" s="134">
        <f>+T69+T68+T67+T55+T46+T36+T14</f>
        <v>4873</v>
      </c>
      <c r="U70" s="115">
        <f>+U69+U68+U67+U55+U46+U36+U14</f>
        <v>4467</v>
      </c>
      <c r="V70" s="60">
        <f>+V69+V68+V67+V55+V46+V36+V14</f>
        <v>5497</v>
      </c>
      <c r="W70" s="60">
        <f>+W69+W68+W67+W55+W46+W36+W14</f>
        <v>5954</v>
      </c>
      <c r="X70" s="60">
        <f>+X69+X68+X67+X55+X46+X36+X14</f>
        <v>6665</v>
      </c>
      <c r="Y70" s="60">
        <f>+Y69+Y68+Y67+Y55+Y46+Y36+Y14</f>
        <v>6952</v>
      </c>
      <c r="Z70" s="60">
        <f>+Z69+Z68+Z67+Z55+Z46+Z36+Z14</f>
        <v>6920</v>
      </c>
      <c r="AA70" s="60">
        <f>+AA69+AA68+AA67+AA55+AA46+AA36+AA14</f>
        <v>7020</v>
      </c>
      <c r="AB70" s="60">
        <f>+AB69+AB68+AB67+AB55+AB46+AB36+AB14</f>
        <v>7367</v>
      </c>
      <c r="AC70" s="60">
        <f>+AC69+AC68+AC67+AC55+AC46+AC36+AC14</f>
        <v>6712</v>
      </c>
      <c r="AD70" s="60">
        <f>+AD69+AD68+AD67+AD55+AD46+AD36+AD14</f>
        <v>5750</v>
      </c>
      <c r="AE70" s="60">
        <f>+AD70-Y70</f>
        <v>-1202</v>
      </c>
      <c r="AF70" s="60">
        <f>+AD70-T70</f>
        <v>877</v>
      </c>
    </row>
    <row r="71" spans="1:32" x14ac:dyDescent="0.2">
      <c r="A71" s="17" t="s">
        <v>35</v>
      </c>
      <c r="B71" s="11">
        <f>(B70/12)</f>
        <v>225.33333333333334</v>
      </c>
      <c r="C71" s="42">
        <f>(C70/12)</f>
        <v>228.5</v>
      </c>
      <c r="D71" s="42">
        <f t="shared" ref="D71:O71" si="18">(D70/12)</f>
        <v>237.66666666666666</v>
      </c>
      <c r="E71" s="42">
        <f t="shared" si="18"/>
        <v>233.25</v>
      </c>
      <c r="F71" s="42">
        <f t="shared" si="18"/>
        <v>194.91666666666666</v>
      </c>
      <c r="G71" s="42">
        <f t="shared" si="18"/>
        <v>190.58333333333334</v>
      </c>
      <c r="H71" s="42">
        <f t="shared" si="18"/>
        <v>204.08333333333334</v>
      </c>
      <c r="I71" s="42">
        <f t="shared" si="18"/>
        <v>242.58333333333334</v>
      </c>
      <c r="J71" s="42">
        <f t="shared" si="18"/>
        <v>287.83333333333331</v>
      </c>
      <c r="K71" s="42">
        <f>+K70/12</f>
        <v>281.33333333333331</v>
      </c>
      <c r="L71" s="42">
        <f t="shared" si="18"/>
        <v>290.5</v>
      </c>
      <c r="M71" s="42">
        <f t="shared" si="18"/>
        <v>299.66666666666669</v>
      </c>
      <c r="N71" s="42">
        <f t="shared" si="18"/>
        <v>292.75</v>
      </c>
      <c r="O71" s="42">
        <f t="shared" si="18"/>
        <v>331.91666666666669</v>
      </c>
      <c r="P71" s="107">
        <f>(P70/12)</f>
        <v>338.16666666666669</v>
      </c>
      <c r="Q71" s="135">
        <f>+Q70/12</f>
        <v>361.08333333333331</v>
      </c>
      <c r="R71" s="135">
        <f>+R70/12</f>
        <v>394.58333333333331</v>
      </c>
      <c r="S71" s="139">
        <f>+S70/12</f>
        <v>417.33333333333331</v>
      </c>
      <c r="T71" s="139">
        <f>+T70/12</f>
        <v>406.08333333333331</v>
      </c>
      <c r="U71" s="160">
        <f t="shared" ref="U71:W71" si="19">(U70/12)</f>
        <v>372.25</v>
      </c>
      <c r="V71" s="42">
        <f t="shared" si="19"/>
        <v>458.08333333333331</v>
      </c>
      <c r="W71" s="42">
        <f t="shared" si="19"/>
        <v>496.16666666666669</v>
      </c>
      <c r="X71" s="42">
        <f>+(520)+(42.5)</f>
        <v>562.5</v>
      </c>
      <c r="Y71" s="42">
        <f>+(538)+(49.6)</f>
        <v>587.6</v>
      </c>
      <c r="Z71" s="43">
        <f>+(535.666666666667)+(49.2)</f>
        <v>584.86666666666702</v>
      </c>
      <c r="AA71" s="43">
        <f>548.8+43.4</f>
        <v>592.19999999999993</v>
      </c>
      <c r="AB71" s="43">
        <f>580.7+39.9</f>
        <v>620.6</v>
      </c>
      <c r="AC71" s="42">
        <f>(340/10)+(6372/12)</f>
        <v>565</v>
      </c>
      <c r="AD71" s="44">
        <f>(5452/12)+(298/10)</f>
        <v>484.13333333333333</v>
      </c>
      <c r="AE71" s="42">
        <f>+AD71-Y71</f>
        <v>-103.4666666666667</v>
      </c>
      <c r="AF71" s="42">
        <f t="shared" si="15"/>
        <v>78.050000000000011</v>
      </c>
    </row>
  </sheetData>
  <mergeCells count="7">
    <mergeCell ref="A56:AF56"/>
    <mergeCell ref="A2:A3"/>
    <mergeCell ref="A4:AF4"/>
    <mergeCell ref="A5:AF5"/>
    <mergeCell ref="A15:AF15"/>
    <mergeCell ref="A37:AF37"/>
    <mergeCell ref="A47:AF47"/>
  </mergeCells>
  <printOptions horizontalCentered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G-9.0</vt:lpstr>
      <vt:lpstr>'G-9.0'!Print_Area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2021-11-10T21:45:32Z</cp:lastPrinted>
  <dcterms:created xsi:type="dcterms:W3CDTF">2003-02-18T21:51:23Z</dcterms:created>
  <dcterms:modified xsi:type="dcterms:W3CDTF">2022-12-19T20:29:26Z</dcterms:modified>
</cp:coreProperties>
</file>