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AY 22-23 SCH" sheetId="1" r:id="rId1"/>
    <sheet name="SPSS Spring 23" sheetId="2" r:id="rId2"/>
  </sheets>
  <definedNames>
    <definedName name="_xlnm.Print_Area" localSheetId="0">'AY 22-23 SCH'!$A$1:$M$110</definedName>
    <definedName name="_xlnm.Print_Titles" localSheetId="0">'AY 22-23 SCH'!$1:$5</definedName>
  </definedNames>
  <calcPr fullCalcOnLoad="1"/>
</workbook>
</file>

<file path=xl/sharedStrings.xml><?xml version="1.0" encoding="utf-8"?>
<sst xmlns="http://schemas.openxmlformats.org/spreadsheetml/2006/main" count="480" uniqueCount="209">
  <si>
    <t>Annual Credit Hours and FTE by Program, Level and Semester</t>
  </si>
  <si>
    <t>Student Credit Hours by Course Level</t>
  </si>
  <si>
    <t>TOTAL</t>
  </si>
  <si>
    <t>CIP</t>
  </si>
  <si>
    <t>PROGRAM</t>
  </si>
  <si>
    <t xml:space="preserve"> Lower (100-200)</t>
  </si>
  <si>
    <t>Upper (300-400)</t>
  </si>
  <si>
    <t>Grad (400G-600G)</t>
  </si>
  <si>
    <t>Doctoral (700 and up)</t>
  </si>
  <si>
    <t>SCH</t>
  </si>
  <si>
    <t>GRAND</t>
  </si>
  <si>
    <t>CODE</t>
  </si>
  <si>
    <t>(Alphabetical Order by School)</t>
  </si>
  <si>
    <t>Fall</t>
  </si>
  <si>
    <t>Spring</t>
  </si>
  <si>
    <t>College of Health and Human Services</t>
  </si>
  <si>
    <t>School of Health Sciences</t>
  </si>
  <si>
    <t>H</t>
  </si>
  <si>
    <t>Athletic Training</t>
  </si>
  <si>
    <t>S</t>
  </si>
  <si>
    <t>Exercise Science</t>
  </si>
  <si>
    <t>Health Sciences</t>
  </si>
  <si>
    <t>Lifelong Fitness &amp; Wellness</t>
  </si>
  <si>
    <t>Medical Laboratory Science</t>
  </si>
  <si>
    <t>Respiratory Therapy</t>
  </si>
  <si>
    <t>School of Health Sciences Subtotal</t>
  </si>
  <si>
    <t>School of Nursing</t>
  </si>
  <si>
    <t>School of Social Work</t>
  </si>
  <si>
    <t xml:space="preserve">   College of Health and Human Services Total</t>
  </si>
  <si>
    <t>Honors College</t>
  </si>
  <si>
    <t>Fulton School of Liberal Arts</t>
  </si>
  <si>
    <t>American Sign Language</t>
  </si>
  <si>
    <t>Anthropology</t>
  </si>
  <si>
    <t>F</t>
  </si>
  <si>
    <t>Arabic</t>
  </si>
  <si>
    <t>Art</t>
  </si>
  <si>
    <t>Chinese</t>
  </si>
  <si>
    <t>09.0101</t>
  </si>
  <si>
    <t>Conflict Analysis &amp; Dispute Resolution</t>
  </si>
  <si>
    <t>Dance</t>
  </si>
  <si>
    <t>English</t>
  </si>
  <si>
    <t>03.0104</t>
  </si>
  <si>
    <t>Environmental Studies</t>
  </si>
  <si>
    <t>French</t>
  </si>
  <si>
    <t>Gender and Sexuality Studies</t>
  </si>
  <si>
    <t>German</t>
  </si>
  <si>
    <t>History</t>
  </si>
  <si>
    <t>Interdisciplinary Studies</t>
  </si>
  <si>
    <t>Italian</t>
  </si>
  <si>
    <t>Japanese</t>
  </si>
  <si>
    <t>Modern Languages</t>
  </si>
  <si>
    <t>Music</t>
  </si>
  <si>
    <t>Music Education</t>
  </si>
  <si>
    <t>50.0909</t>
  </si>
  <si>
    <t>Music Technology</t>
  </si>
  <si>
    <t>Philosophy</t>
  </si>
  <si>
    <t>Political Science</t>
  </si>
  <si>
    <t>Public Affairs &amp; Civic Engagement</t>
  </si>
  <si>
    <t>Psychology</t>
  </si>
  <si>
    <t>Russian</t>
  </si>
  <si>
    <t>Sociology</t>
  </si>
  <si>
    <t>Spanish</t>
  </si>
  <si>
    <t>Theatre</t>
  </si>
  <si>
    <t xml:space="preserve">   Fulton School Total</t>
  </si>
  <si>
    <t>Henson School of Science and Technology</t>
  </si>
  <si>
    <t>Biology</t>
  </si>
  <si>
    <t>Chemistry</t>
  </si>
  <si>
    <t>Computer Science</t>
  </si>
  <si>
    <t>Environmental Health</t>
  </si>
  <si>
    <t>Geography</t>
  </si>
  <si>
    <t>Geology</t>
  </si>
  <si>
    <t>Mathematics</t>
  </si>
  <si>
    <t>Physics</t>
  </si>
  <si>
    <t>Pre-Engineering</t>
  </si>
  <si>
    <t>04.0301</t>
  </si>
  <si>
    <t>Urban and Regional Planning</t>
  </si>
  <si>
    <t xml:space="preserve">   Henson School Total</t>
  </si>
  <si>
    <t>Perdue School of Business</t>
  </si>
  <si>
    <t>Accounting</t>
  </si>
  <si>
    <t>P</t>
  </si>
  <si>
    <t>Business Administration</t>
  </si>
  <si>
    <t>Economics</t>
  </si>
  <si>
    <t>Finance</t>
  </si>
  <si>
    <t>Information Systems</t>
  </si>
  <si>
    <t>International Business</t>
  </si>
  <si>
    <t>Management</t>
  </si>
  <si>
    <t>Marketing</t>
  </si>
  <si>
    <t xml:space="preserve">   Perdue School Subtotal</t>
  </si>
  <si>
    <t>Seidel School of Education</t>
  </si>
  <si>
    <t>Contemporary Curriculum Theory</t>
  </si>
  <si>
    <t>Integrated STEM Education</t>
  </si>
  <si>
    <t>Outdoor Education Leadership</t>
  </si>
  <si>
    <t>Physical Education</t>
  </si>
  <si>
    <t xml:space="preserve">   Seidel School Total</t>
  </si>
  <si>
    <t>Air Force Science</t>
  </si>
  <si>
    <t>G</t>
  </si>
  <si>
    <t>General Studies</t>
  </si>
  <si>
    <t>Military Science</t>
  </si>
  <si>
    <t>General Subtotal</t>
  </si>
  <si>
    <t>TOTAL Student Credit Hours</t>
  </si>
  <si>
    <t>Spring 2019 FTE</t>
  </si>
  <si>
    <t>Annual Credit Hours by Level and Annualized FTES</t>
  </si>
  <si>
    <t>Undergraduate</t>
  </si>
  <si>
    <t>Masters</t>
  </si>
  <si>
    <t>Doctoral</t>
  </si>
  <si>
    <t xml:space="preserve">Annualized </t>
  </si>
  <si>
    <t>TOTAL SCH</t>
  </si>
  <si>
    <t>FTES</t>
  </si>
  <si>
    <t>TOTAL FTES</t>
  </si>
  <si>
    <r>
      <rPr>
        <b/>
        <sz val="7"/>
        <rFont val="Times New Roman"/>
        <family val="1"/>
      </rPr>
      <t>Note:</t>
    </r>
    <r>
      <rPr>
        <sz val="7"/>
        <rFont val="Times New Roman"/>
        <family val="1"/>
      </rPr>
      <t xml:space="preserve">  The SCH of undergraduate students enrolled in a graduate level course are reported in the Upper Division column.  The SCH of graduate students enrolled in an undergraduate level course are included in the Graduate column.</t>
    </r>
  </si>
  <si>
    <t>Korean</t>
  </si>
  <si>
    <t>Communication</t>
  </si>
  <si>
    <t>Case Summaries</t>
  </si>
  <si>
    <t>Subject</t>
  </si>
  <si>
    <t>N</t>
  </si>
  <si>
    <t>Sum</t>
  </si>
  <si>
    <t>ACCT</t>
  </si>
  <si>
    <t>LD</t>
  </si>
  <si>
    <t>UD</t>
  </si>
  <si>
    <t>Total</t>
  </si>
  <si>
    <t>ANTH</t>
  </si>
  <si>
    <t>ART</t>
  </si>
  <si>
    <t>ASL</t>
  </si>
  <si>
    <t>ATTR</t>
  </si>
  <si>
    <t>BIOL</t>
  </si>
  <si>
    <t>BUAD</t>
  </si>
  <si>
    <t>CADR</t>
  </si>
  <si>
    <t>CHEM</t>
  </si>
  <si>
    <t>COMM</t>
  </si>
  <si>
    <t>COSC</t>
  </si>
  <si>
    <t>DANC</t>
  </si>
  <si>
    <t>DSCI</t>
  </si>
  <si>
    <t>ECED</t>
  </si>
  <si>
    <t>ECON</t>
  </si>
  <si>
    <t>EDCI</t>
  </si>
  <si>
    <t>EDFN</t>
  </si>
  <si>
    <t>EDLD</t>
  </si>
  <si>
    <t>EDUC</t>
  </si>
  <si>
    <t>ELED</t>
  </si>
  <si>
    <t>EMAT</t>
  </si>
  <si>
    <t>ENGL</t>
  </si>
  <si>
    <t>ENGR</t>
  </si>
  <si>
    <t>ENVR</t>
  </si>
  <si>
    <t>EXSC</t>
  </si>
  <si>
    <t>FILM</t>
  </si>
  <si>
    <t>FINA</t>
  </si>
  <si>
    <t>FREN</t>
  </si>
  <si>
    <t>FTWL</t>
  </si>
  <si>
    <t>GENL</t>
  </si>
  <si>
    <t>GEOG</t>
  </si>
  <si>
    <t>GEOL</t>
  </si>
  <si>
    <t>GERM</t>
  </si>
  <si>
    <t>GSST</t>
  </si>
  <si>
    <t>HIST</t>
  </si>
  <si>
    <t>HLSC</t>
  </si>
  <si>
    <t>HLTH</t>
  </si>
  <si>
    <t>HONR</t>
  </si>
  <si>
    <t>IDIS</t>
  </si>
  <si>
    <t>INFO</t>
  </si>
  <si>
    <t>JAPN</t>
  </si>
  <si>
    <t>MATH</t>
  </si>
  <si>
    <t>MDTC</t>
  </si>
  <si>
    <t>MGMT</t>
  </si>
  <si>
    <t>MKTG</t>
  </si>
  <si>
    <t>MLSC</t>
  </si>
  <si>
    <t>MUMT</t>
  </si>
  <si>
    <t>MUSA</t>
  </si>
  <si>
    <t>MUSC</t>
  </si>
  <si>
    <t>NURS</t>
  </si>
  <si>
    <t>ODEL</t>
  </si>
  <si>
    <t>PACE</t>
  </si>
  <si>
    <t>PHEC</t>
  </si>
  <si>
    <t>PHED</t>
  </si>
  <si>
    <t>PHIL</t>
  </si>
  <si>
    <t>PHYS</t>
  </si>
  <si>
    <t>POSC</t>
  </si>
  <si>
    <t>PSYC</t>
  </si>
  <si>
    <t>REED</t>
  </si>
  <si>
    <t>RESP</t>
  </si>
  <si>
    <t>SCED</t>
  </si>
  <si>
    <t>SOCI</t>
  </si>
  <si>
    <t>SOWK</t>
  </si>
  <si>
    <t>SPAN</t>
  </si>
  <si>
    <t>THEA</t>
  </si>
  <si>
    <t>URPL</t>
  </si>
  <si>
    <t>Film</t>
  </si>
  <si>
    <t>Data Science</t>
  </si>
  <si>
    <t>Academic Year 2022-23</t>
  </si>
  <si>
    <t>Fall 2022 FTES</t>
  </si>
  <si>
    <t>Spring 2023 FTES</t>
  </si>
  <si>
    <t xml:space="preserve"> AY 2022-23 Annualized</t>
  </si>
  <si>
    <t>Interdisciplinary Health &amp; Human Svcs</t>
  </si>
  <si>
    <t>Health and Human Preformance</t>
  </si>
  <si>
    <t>UnitTaken</t>
  </si>
  <si>
    <t>HHPF</t>
  </si>
  <si>
    <t>IHHS</t>
  </si>
  <si>
    <t>KORA</t>
  </si>
  <si>
    <t>MUED</t>
  </si>
  <si>
    <t>Public Health</t>
  </si>
  <si>
    <t>Early Childhood Education</t>
  </si>
  <si>
    <t>Education Foundations</t>
  </si>
  <si>
    <t>Education (EDUC0</t>
  </si>
  <si>
    <t>Master of Arts in Teaching</t>
  </si>
  <si>
    <t>Reading Education</t>
  </si>
  <si>
    <t>Secondary Education</t>
  </si>
  <si>
    <t>Education Leadership</t>
  </si>
  <si>
    <t>Physical Education, Teacher Ed.</t>
  </si>
  <si>
    <t>Elementary Education</t>
  </si>
  <si>
    <t>Music Applied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</si>
</sst>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_);_(* \(#,##0.00\);_(* &quot;-&quot;_);_(@_)"/>
    <numFmt numFmtId="166" formatCode="_(* #,##0_);_(* \(#,##0\);_(* &quot;-&quot;??_);_(@_)"/>
    <numFmt numFmtId="167" formatCode="###0"/>
    <numFmt numFmtId="168" formatCode="_(* #,##0.0_);_(* \(#,##0.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color indexed="60"/>
      <name val="Arial Bold"/>
      <family val="0"/>
    </font>
    <font>
      <sz val="9"/>
      <name val="Arial"/>
      <family val="2"/>
    </font>
    <font>
      <sz val="9"/>
      <color indexed="60"/>
      <name val="Arial"/>
      <family val="0"/>
    </font>
    <font>
      <sz val="9"/>
      <color indexed="6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hair"/>
      <bottom/>
    </border>
    <border>
      <left>
        <color indexed="61"/>
      </left>
      <right style="thin">
        <color indexed="63"/>
      </right>
      <top>
        <color indexed="61"/>
      </top>
      <bottom style="thin">
        <color indexed="61"/>
      </bottom>
    </border>
    <border>
      <left style="thin">
        <color indexed="63"/>
      </left>
      <right>
        <color indexed="61"/>
      </right>
      <top>
        <color indexed="61"/>
      </top>
      <bottom style="thin">
        <color indexed="61"/>
      </bottom>
    </border>
    <border>
      <left>
        <color indexed="61"/>
      </left>
      <right>
        <color indexed="22"/>
      </right>
      <top style="thin">
        <color indexed="61"/>
      </top>
      <bottom style="thin">
        <color indexed="22"/>
      </bottom>
    </border>
    <border>
      <left>
        <color indexed="61"/>
      </left>
      <right style="thin">
        <color indexed="63"/>
      </right>
      <top style="thin">
        <color indexed="61"/>
      </top>
      <bottom style="thin">
        <color indexed="22"/>
      </bottom>
    </border>
    <border>
      <left style="thin">
        <color indexed="63"/>
      </left>
      <right>
        <color indexed="61"/>
      </right>
      <top style="thin">
        <color indexed="61"/>
      </top>
      <bottom style="thin">
        <color indexed="22"/>
      </bottom>
    </border>
    <border>
      <left>
        <color indexed="61"/>
      </left>
      <right>
        <color indexed="22"/>
      </right>
      <top style="thin">
        <color indexed="22"/>
      </top>
      <bottom style="thin">
        <color indexed="22"/>
      </bottom>
    </border>
    <border>
      <left>
        <color indexed="61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1"/>
      </right>
      <top style="thin">
        <color indexed="22"/>
      </top>
      <bottom style="thin">
        <color indexed="22"/>
      </bottom>
    </border>
    <border>
      <left>
        <color indexed="61"/>
      </left>
      <right>
        <color indexed="22"/>
      </right>
      <top style="thin">
        <color indexed="22"/>
      </top>
      <bottom>
        <color indexed="22"/>
      </bottom>
    </border>
    <border>
      <left>
        <color indexed="61"/>
      </left>
      <right style="thin">
        <color indexed="63"/>
      </right>
      <top style="thin">
        <color indexed="22"/>
      </top>
      <bottom>
        <color indexed="22"/>
      </bottom>
    </border>
    <border>
      <left style="thin">
        <color indexed="63"/>
      </left>
      <right>
        <color indexed="61"/>
      </right>
      <top style="thin">
        <color indexed="22"/>
      </top>
      <bottom>
        <color indexed="22"/>
      </bottom>
    </border>
    <border>
      <left>
        <color indexed="61"/>
      </left>
      <right>
        <color indexed="22"/>
      </right>
      <top style="thin">
        <color indexed="22"/>
      </top>
      <bottom style="thin">
        <color indexed="61"/>
      </bottom>
    </border>
    <border>
      <left>
        <color indexed="61"/>
      </left>
      <right style="thin">
        <color indexed="63"/>
      </right>
      <top style="thin">
        <color indexed="22"/>
      </top>
      <bottom style="thin">
        <color indexed="61"/>
      </bottom>
    </border>
    <border>
      <left style="thin">
        <color indexed="63"/>
      </left>
      <right>
        <color indexed="61"/>
      </right>
      <top style="thin">
        <color indexed="22"/>
      </top>
      <bottom style="thin">
        <color indexed="61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1"/>
      </left>
      <right>
        <color indexed="8"/>
      </right>
      <top>
        <color indexed="61"/>
      </top>
      <bottom style="thin">
        <color indexed="61"/>
      </bottom>
    </border>
    <border>
      <left>
        <color indexed="61"/>
      </left>
      <right>
        <color indexed="22"/>
      </right>
      <top style="thin">
        <color indexed="61"/>
      </top>
      <bottom>
        <color indexed="22"/>
      </bottom>
    </border>
  </borders>
  <cellStyleXfs count="64">
    <xf numFmtId="0" fontId="0" fillId="0" borderId="0">
      <alignment vertical="top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Continuous"/>
    </xf>
    <xf numFmtId="0" fontId="60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4" fillId="34" borderId="16" xfId="0" applyFont="1" applyFill="1" applyBorder="1" applyAlignment="1">
      <alignment horizontal="centerContinuous"/>
    </xf>
    <xf numFmtId="0" fontId="4" fillId="34" borderId="17" xfId="0" applyFont="1" applyFill="1" applyBorder="1" applyAlignment="1">
      <alignment horizontal="centerContinuous"/>
    </xf>
    <xf numFmtId="0" fontId="4" fillId="35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Continuous"/>
    </xf>
    <xf numFmtId="0" fontId="4" fillId="34" borderId="21" xfId="0" applyFont="1" applyFill="1" applyBorder="1" applyAlignment="1">
      <alignment horizontal="centerContinuous"/>
    </xf>
    <xf numFmtId="0" fontId="4" fillId="35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indent="1"/>
    </xf>
    <xf numFmtId="0" fontId="4" fillId="37" borderId="25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6" fillId="33" borderId="28" xfId="0" applyNumberFormat="1" applyFont="1" applyFill="1" applyBorder="1" applyAlignment="1" quotePrefix="1">
      <alignment horizontal="left"/>
    </xf>
    <xf numFmtId="0" fontId="6" fillId="33" borderId="29" xfId="0" applyFont="1" applyFill="1" applyBorder="1" applyAlignment="1">
      <alignment horizontal="left" indent="1"/>
    </xf>
    <xf numFmtId="41" fontId="8" fillId="33" borderId="30" xfId="56" applyNumberFormat="1" applyFont="1" applyFill="1" applyBorder="1">
      <alignment/>
      <protection/>
    </xf>
    <xf numFmtId="41" fontId="9" fillId="33" borderId="29" xfId="0" applyNumberFormat="1" applyFont="1" applyFill="1" applyBorder="1" applyAlignment="1">
      <alignment/>
    </xf>
    <xf numFmtId="41" fontId="8" fillId="33" borderId="30" xfId="56" applyNumberFormat="1" applyFont="1" applyFill="1" applyBorder="1" applyAlignment="1">
      <alignment horizontal="right"/>
      <protection/>
    </xf>
    <xf numFmtId="41" fontId="10" fillId="35" borderId="29" xfId="0" applyNumberFormat="1" applyFont="1" applyFill="1" applyBorder="1" applyAlignment="1">
      <alignment/>
    </xf>
    <xf numFmtId="0" fontId="6" fillId="33" borderId="18" xfId="0" applyNumberFormat="1" applyFont="1" applyFill="1" applyBorder="1" applyAlignment="1" quotePrefix="1">
      <alignment horizontal="left"/>
    </xf>
    <xf numFmtId="0" fontId="6" fillId="33" borderId="19" xfId="0" applyFont="1" applyFill="1" applyBorder="1" applyAlignment="1">
      <alignment horizontal="left" indent="1"/>
    </xf>
    <xf numFmtId="41" fontId="8" fillId="33" borderId="0" xfId="56" applyNumberFormat="1" applyFont="1" applyFill="1" applyBorder="1">
      <alignment/>
      <protection/>
    </xf>
    <xf numFmtId="41" fontId="9" fillId="33" borderId="19" xfId="0" applyNumberFormat="1" applyFont="1" applyFill="1" applyBorder="1" applyAlignment="1">
      <alignment/>
    </xf>
    <xf numFmtId="41" fontId="8" fillId="33" borderId="0" xfId="56" applyNumberFormat="1" applyFont="1" applyFill="1" applyBorder="1" applyAlignment="1">
      <alignment horizontal="right"/>
      <protection/>
    </xf>
    <xf numFmtId="41" fontId="9" fillId="38" borderId="0" xfId="0" applyNumberFormat="1" applyFont="1" applyFill="1" applyBorder="1" applyAlignment="1">
      <alignment/>
    </xf>
    <xf numFmtId="41" fontId="10" fillId="35" borderId="19" xfId="0" applyNumberFormat="1" applyFont="1" applyFill="1" applyBorder="1" applyAlignment="1">
      <alignment/>
    </xf>
    <xf numFmtId="164" fontId="6" fillId="33" borderId="18" xfId="0" applyNumberFormat="1" applyFont="1" applyFill="1" applyBorder="1" applyAlignment="1">
      <alignment horizontal="left"/>
    </xf>
    <xf numFmtId="0" fontId="6" fillId="33" borderId="31" xfId="0" applyNumberFormat="1" applyFont="1" applyFill="1" applyBorder="1" applyAlignment="1" quotePrefix="1">
      <alignment horizontal="left"/>
    </xf>
    <xf numFmtId="0" fontId="6" fillId="33" borderId="32" xfId="0" applyFont="1" applyFill="1" applyBorder="1" applyAlignment="1">
      <alignment horizontal="left" indent="1"/>
    </xf>
    <xf numFmtId="41" fontId="8" fillId="33" borderId="33" xfId="56" applyNumberFormat="1" applyFont="1" applyFill="1" applyBorder="1">
      <alignment/>
      <protection/>
    </xf>
    <xf numFmtId="41" fontId="9" fillId="33" borderId="32" xfId="0" applyNumberFormat="1" applyFont="1" applyFill="1" applyBorder="1" applyAlignment="1">
      <alignment/>
    </xf>
    <xf numFmtId="41" fontId="8" fillId="33" borderId="33" xfId="56" applyNumberFormat="1" applyFont="1" applyFill="1" applyBorder="1" applyAlignment="1">
      <alignment horizontal="right"/>
      <protection/>
    </xf>
    <xf numFmtId="41" fontId="10" fillId="35" borderId="32" xfId="0" applyNumberFormat="1" applyFont="1" applyFill="1" applyBorder="1" applyAlignment="1">
      <alignment/>
    </xf>
    <xf numFmtId="164" fontId="6" fillId="33" borderId="18" xfId="0" applyNumberFormat="1" applyFont="1" applyFill="1" applyBorder="1" applyAlignment="1" quotePrefix="1">
      <alignment horizontal="left"/>
    </xf>
    <xf numFmtId="164" fontId="6" fillId="33" borderId="31" xfId="0" applyNumberFormat="1" applyFont="1" applyFill="1" applyBorder="1" applyAlignment="1" quotePrefix="1">
      <alignment horizontal="left"/>
    </xf>
    <xf numFmtId="41" fontId="10" fillId="35" borderId="31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left" indent="1"/>
    </xf>
    <xf numFmtId="0" fontId="6" fillId="33" borderId="35" xfId="0" applyFont="1" applyFill="1" applyBorder="1" applyAlignment="1">
      <alignment horizontal="left" indent="1"/>
    </xf>
    <xf numFmtId="41" fontId="11" fillId="33" borderId="36" xfId="56" applyNumberFormat="1" applyFont="1" applyFill="1" applyBorder="1">
      <alignment/>
      <protection/>
    </xf>
    <xf numFmtId="41" fontId="10" fillId="33" borderId="35" xfId="0" applyNumberFormat="1" applyFont="1" applyFill="1" applyBorder="1" applyAlignment="1">
      <alignment/>
    </xf>
    <xf numFmtId="41" fontId="11" fillId="33" borderId="36" xfId="56" applyNumberFormat="1" applyFont="1" applyFill="1" applyBorder="1" applyAlignment="1">
      <alignment horizontal="right"/>
      <protection/>
    </xf>
    <xf numFmtId="41" fontId="10" fillId="35" borderId="35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 horizontal="left"/>
    </xf>
    <xf numFmtId="0" fontId="6" fillId="33" borderId="38" xfId="0" applyFont="1" applyFill="1" applyBorder="1" applyAlignment="1">
      <alignment horizontal="left" indent="1"/>
    </xf>
    <xf numFmtId="41" fontId="8" fillId="33" borderId="39" xfId="56" applyNumberFormat="1" applyFont="1" applyFill="1" applyBorder="1">
      <alignment/>
      <protection/>
    </xf>
    <xf numFmtId="41" fontId="9" fillId="33" borderId="38" xfId="0" applyNumberFormat="1" applyFont="1" applyFill="1" applyBorder="1" applyAlignment="1">
      <alignment/>
    </xf>
    <xf numFmtId="41" fontId="8" fillId="33" borderId="39" xfId="56" applyNumberFormat="1" applyFont="1" applyFill="1" applyBorder="1" applyAlignment="1">
      <alignment horizontal="right"/>
      <protection/>
    </xf>
    <xf numFmtId="41" fontId="10" fillId="35" borderId="37" xfId="0" applyNumberFormat="1" applyFont="1" applyFill="1" applyBorder="1" applyAlignment="1">
      <alignment/>
    </xf>
    <xf numFmtId="0" fontId="0" fillId="0" borderId="0" xfId="0" applyAlignment="1">
      <alignment/>
    </xf>
    <xf numFmtId="164" fontId="6" fillId="33" borderId="37" xfId="0" applyNumberFormat="1" applyFont="1" applyFill="1" applyBorder="1" applyAlignment="1" quotePrefix="1">
      <alignment horizontal="left"/>
    </xf>
    <xf numFmtId="41" fontId="9" fillId="33" borderId="21" xfId="0" applyNumberFormat="1" applyFont="1" applyFill="1" applyBorder="1" applyAlignment="1">
      <alignment/>
    </xf>
    <xf numFmtId="0" fontId="60" fillId="0" borderId="22" xfId="0" applyFont="1" applyBorder="1" applyAlignment="1">
      <alignment/>
    </xf>
    <xf numFmtId="41" fontId="12" fillId="36" borderId="40" xfId="0" applyNumberFormat="1" applyFont="1" applyFill="1" applyBorder="1" applyAlignment="1">
      <alignment horizontal="center"/>
    </xf>
    <xf numFmtId="41" fontId="12" fillId="36" borderId="26" xfId="0" applyNumberFormat="1" applyFont="1" applyFill="1" applyBorder="1" applyAlignment="1">
      <alignment horizontal="center"/>
    </xf>
    <xf numFmtId="0" fontId="5" fillId="12" borderId="24" xfId="0" applyFont="1" applyFill="1" applyBorder="1" applyAlignment="1">
      <alignment/>
    </xf>
    <xf numFmtId="0" fontId="4" fillId="39" borderId="25" xfId="0" applyFont="1" applyFill="1" applyBorder="1" applyAlignment="1">
      <alignment horizontal="center"/>
    </xf>
    <xf numFmtId="41" fontId="12" fillId="39" borderId="40" xfId="0" applyNumberFormat="1" applyFont="1" applyFill="1" applyBorder="1" applyAlignment="1">
      <alignment horizontal="center"/>
    </xf>
    <xf numFmtId="41" fontId="12" fillId="39" borderId="26" xfId="0" applyNumberFormat="1" applyFont="1" applyFill="1" applyBorder="1" applyAlignment="1">
      <alignment horizontal="center"/>
    </xf>
    <xf numFmtId="41" fontId="12" fillId="39" borderId="40" xfId="42" applyNumberFormat="1" applyFont="1" applyFill="1" applyBorder="1" applyAlignment="1">
      <alignment horizontal="center"/>
    </xf>
    <xf numFmtId="41" fontId="12" fillId="39" borderId="26" xfId="42" applyNumberFormat="1" applyFont="1" applyFill="1" applyBorder="1" applyAlignment="1">
      <alignment horizontal="center"/>
    </xf>
    <xf numFmtId="0" fontId="5" fillId="40" borderId="24" xfId="0" applyFont="1" applyFill="1" applyBorder="1" applyAlignment="1">
      <alignment/>
    </xf>
    <xf numFmtId="0" fontId="4" fillId="41" borderId="25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left"/>
    </xf>
    <xf numFmtId="41" fontId="9" fillId="33" borderId="30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164" fontId="6" fillId="33" borderId="31" xfId="0" applyNumberFormat="1" applyFont="1" applyFill="1" applyBorder="1" applyAlignment="1">
      <alignment horizontal="left"/>
    </xf>
    <xf numFmtId="0" fontId="0" fillId="0" borderId="0" xfId="0" applyBorder="1" applyAlignment="1">
      <alignment vertical="center"/>
    </xf>
    <xf numFmtId="41" fontId="10" fillId="35" borderId="18" xfId="0" applyNumberFormat="1" applyFont="1" applyFill="1" applyBorder="1" applyAlignment="1">
      <alignment/>
    </xf>
    <xf numFmtId="164" fontId="6" fillId="33" borderId="41" xfId="0" applyNumberFormat="1" applyFont="1" applyFill="1" applyBorder="1" applyAlignment="1">
      <alignment horizontal="left"/>
    </xf>
    <xf numFmtId="0" fontId="6" fillId="33" borderId="42" xfId="0" applyFont="1" applyFill="1" applyBorder="1" applyAlignment="1">
      <alignment horizontal="left" indent="1"/>
    </xf>
    <xf numFmtId="41" fontId="8" fillId="33" borderId="43" xfId="56" applyNumberFormat="1" applyFont="1" applyFill="1" applyBorder="1">
      <alignment/>
      <protection/>
    </xf>
    <xf numFmtId="41" fontId="9" fillId="33" borderId="42" xfId="0" applyNumberFormat="1" applyFont="1" applyFill="1" applyBorder="1" applyAlignment="1">
      <alignment/>
    </xf>
    <xf numFmtId="41" fontId="8" fillId="33" borderId="43" xfId="56" applyNumberFormat="1" applyFont="1" applyFill="1" applyBorder="1" applyAlignment="1">
      <alignment horizontal="right"/>
      <protection/>
    </xf>
    <xf numFmtId="41" fontId="10" fillId="35" borderId="41" xfId="0" applyNumberFormat="1" applyFont="1" applyFill="1" applyBorder="1" applyAlignment="1">
      <alignment/>
    </xf>
    <xf numFmtId="164" fontId="5" fillId="42" borderId="44" xfId="0" applyNumberFormat="1" applyFont="1" applyFill="1" applyBorder="1" applyAlignment="1">
      <alignment/>
    </xf>
    <xf numFmtId="164" fontId="5" fillId="42" borderId="29" xfId="0" applyNumberFormat="1" applyFont="1" applyFill="1" applyBorder="1" applyAlignment="1">
      <alignment/>
    </xf>
    <xf numFmtId="41" fontId="12" fillId="42" borderId="30" xfId="0" applyNumberFormat="1" applyFont="1" applyFill="1" applyBorder="1" applyAlignment="1">
      <alignment/>
    </xf>
    <xf numFmtId="41" fontId="12" fillId="42" borderId="17" xfId="0" applyNumberFormat="1" applyFont="1" applyFill="1" applyBorder="1" applyAlignment="1">
      <alignment/>
    </xf>
    <xf numFmtId="41" fontId="12" fillId="42" borderId="29" xfId="0" applyNumberFormat="1" applyFont="1" applyFill="1" applyBorder="1" applyAlignment="1">
      <alignment/>
    </xf>
    <xf numFmtId="41" fontId="12" fillId="41" borderId="45" xfId="0" applyNumberFormat="1" applyFont="1" applyFill="1" applyBorder="1" applyAlignment="1">
      <alignment/>
    </xf>
    <xf numFmtId="164" fontId="5" fillId="43" borderId="24" xfId="0" applyNumberFormat="1" applyFont="1" applyFill="1" applyBorder="1" applyAlignment="1">
      <alignment/>
    </xf>
    <xf numFmtId="164" fontId="5" fillId="43" borderId="25" xfId="0" applyNumberFormat="1" applyFont="1" applyFill="1" applyBorder="1" applyAlignment="1">
      <alignment/>
    </xf>
    <xf numFmtId="41" fontId="10" fillId="43" borderId="25" xfId="0" applyNumberFormat="1" applyFont="1" applyFill="1" applyBorder="1" applyAlignment="1">
      <alignment/>
    </xf>
    <xf numFmtId="41" fontId="10" fillId="44" borderId="26" xfId="0" applyNumberFormat="1" applyFont="1" applyFill="1" applyBorder="1" applyAlignment="1">
      <alignment/>
    </xf>
    <xf numFmtId="164" fontId="5" fillId="43" borderId="44" xfId="0" applyNumberFormat="1" applyFont="1" applyFill="1" applyBorder="1" applyAlignment="1">
      <alignment/>
    </xf>
    <xf numFmtId="164" fontId="5" fillId="43" borderId="29" xfId="0" applyNumberFormat="1" applyFont="1" applyFill="1" applyBorder="1" applyAlignment="1">
      <alignment/>
    </xf>
    <xf numFmtId="41" fontId="12" fillId="43" borderId="30" xfId="0" applyNumberFormat="1" applyFont="1" applyFill="1" applyBorder="1" applyAlignment="1">
      <alignment/>
    </xf>
    <xf numFmtId="41" fontId="12" fillId="43" borderId="17" xfId="0" applyNumberFormat="1" applyFont="1" applyFill="1" applyBorder="1" applyAlignment="1">
      <alignment/>
    </xf>
    <xf numFmtId="41" fontId="12" fillId="43" borderId="29" xfId="0" applyNumberFormat="1" applyFont="1" applyFill="1" applyBorder="1" applyAlignment="1">
      <alignment/>
    </xf>
    <xf numFmtId="41" fontId="12" fillId="44" borderId="45" xfId="0" applyNumberFormat="1" applyFont="1" applyFill="1" applyBorder="1" applyAlignment="1">
      <alignment/>
    </xf>
    <xf numFmtId="0" fontId="5" fillId="10" borderId="24" xfId="0" applyFont="1" applyFill="1" applyBorder="1" applyAlignment="1">
      <alignment/>
    </xf>
    <xf numFmtId="164" fontId="5" fillId="45" borderId="25" xfId="0" applyNumberFormat="1" applyFont="1" applyFill="1" applyBorder="1" applyAlignment="1">
      <alignment/>
    </xf>
    <xf numFmtId="41" fontId="10" fillId="45" borderId="25" xfId="0" applyNumberFormat="1" applyFont="1" applyFill="1" applyBorder="1" applyAlignment="1">
      <alignment/>
    </xf>
    <xf numFmtId="41" fontId="10" fillId="46" borderId="26" xfId="0" applyNumberFormat="1" applyFont="1" applyFill="1" applyBorder="1" applyAlignment="1">
      <alignment/>
    </xf>
    <xf numFmtId="41" fontId="8" fillId="33" borderId="46" xfId="56" applyNumberFormat="1" applyFont="1" applyFill="1" applyBorder="1">
      <alignment/>
      <protection/>
    </xf>
    <xf numFmtId="41" fontId="8" fillId="33" borderId="46" xfId="56" applyNumberFormat="1" applyFont="1" applyFill="1" applyBorder="1" applyAlignment="1">
      <alignment horizontal="right"/>
      <protection/>
    </xf>
    <xf numFmtId="41" fontId="0" fillId="0" borderId="0" xfId="0" applyNumberFormat="1" applyAlignment="1">
      <alignment/>
    </xf>
    <xf numFmtId="41" fontId="10" fillId="35" borderId="28" xfId="0" applyNumberFormat="1" applyFont="1" applyFill="1" applyBorder="1" applyAlignment="1">
      <alignment/>
    </xf>
    <xf numFmtId="164" fontId="5" fillId="47" borderId="24" xfId="0" applyNumberFormat="1" applyFont="1" applyFill="1" applyBorder="1" applyAlignment="1">
      <alignment/>
    </xf>
    <xf numFmtId="164" fontId="5" fillId="47" borderId="47" xfId="0" applyNumberFormat="1" applyFont="1" applyFill="1" applyBorder="1" applyAlignment="1">
      <alignment/>
    </xf>
    <xf numFmtId="41" fontId="12" fillId="47" borderId="25" xfId="0" applyNumberFormat="1" applyFont="1" applyFill="1" applyBorder="1" applyAlignment="1">
      <alignment/>
    </xf>
    <xf numFmtId="41" fontId="12" fillId="47" borderId="26" xfId="0" applyNumberFormat="1" applyFont="1" applyFill="1" applyBorder="1" applyAlignment="1">
      <alignment/>
    </xf>
    <xf numFmtId="41" fontId="12" fillId="47" borderId="47" xfId="0" applyNumberFormat="1" applyFont="1" applyFill="1" applyBorder="1" applyAlignment="1">
      <alignment/>
    </xf>
    <xf numFmtId="41" fontId="12" fillId="48" borderId="48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41" fontId="9" fillId="33" borderId="23" xfId="0" applyNumberFormat="1" applyFont="1" applyFill="1" applyBorder="1" applyAlignment="1">
      <alignment/>
    </xf>
    <xf numFmtId="41" fontId="10" fillId="49" borderId="19" xfId="0" applyNumberFormat="1" applyFont="1" applyFill="1" applyBorder="1" applyAlignment="1">
      <alignment/>
    </xf>
    <xf numFmtId="41" fontId="10" fillId="35" borderId="38" xfId="0" applyNumberFormat="1" applyFont="1" applyFill="1" applyBorder="1" applyAlignment="1">
      <alignment/>
    </xf>
    <xf numFmtId="41" fontId="12" fillId="33" borderId="25" xfId="0" applyNumberFormat="1" applyFont="1" applyFill="1" applyBorder="1" applyAlignment="1">
      <alignment/>
    </xf>
    <xf numFmtId="41" fontId="12" fillId="33" borderId="26" xfId="0" applyNumberFormat="1" applyFont="1" applyFill="1" applyBorder="1" applyAlignment="1">
      <alignment/>
    </xf>
    <xf numFmtId="41" fontId="12" fillId="35" borderId="48" xfId="0" applyNumberFormat="1" applyFont="1" applyFill="1" applyBorder="1" applyAlignment="1">
      <alignment/>
    </xf>
    <xf numFmtId="41" fontId="13" fillId="50" borderId="40" xfId="0" applyNumberFormat="1" applyFont="1" applyFill="1" applyBorder="1" applyAlignment="1">
      <alignment/>
    </xf>
    <xf numFmtId="41" fontId="13" fillId="50" borderId="26" xfId="0" applyNumberFormat="1" applyFont="1" applyFill="1" applyBorder="1" applyAlignment="1">
      <alignment/>
    </xf>
    <xf numFmtId="41" fontId="13" fillId="50" borderId="25" xfId="0" applyNumberFormat="1" applyFont="1" applyFill="1" applyBorder="1" applyAlignment="1">
      <alignment/>
    </xf>
    <xf numFmtId="41" fontId="13" fillId="50" borderId="47" xfId="0" applyNumberFormat="1" applyFont="1" applyFill="1" applyBorder="1" applyAlignment="1">
      <alignment/>
    </xf>
    <xf numFmtId="2" fontId="14" fillId="51" borderId="0" xfId="0" applyNumberFormat="1" applyFont="1" applyFill="1" applyBorder="1" applyAlignment="1">
      <alignment horizontal="right"/>
    </xf>
    <xf numFmtId="41" fontId="13" fillId="37" borderId="0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41" fontId="14" fillId="33" borderId="16" xfId="0" applyNumberFormat="1" applyFont="1" applyFill="1" applyBorder="1" applyAlignment="1">
      <alignment/>
    </xf>
    <xf numFmtId="41" fontId="14" fillId="33" borderId="30" xfId="0" applyNumberFormat="1" applyFont="1" applyFill="1" applyBorder="1" applyAlignment="1">
      <alignment/>
    </xf>
    <xf numFmtId="41" fontId="14" fillId="33" borderId="17" xfId="0" applyNumberFormat="1" applyFont="1" applyFill="1" applyBorder="1" applyAlignment="1">
      <alignment/>
    </xf>
    <xf numFmtId="41" fontId="14" fillId="33" borderId="0" xfId="0" applyNumberFormat="1" applyFont="1" applyFill="1" applyAlignment="1">
      <alignment/>
    </xf>
    <xf numFmtId="41" fontId="17" fillId="33" borderId="49" xfId="0" applyNumberFormat="1" applyFont="1" applyFill="1" applyBorder="1" applyAlignment="1">
      <alignment/>
    </xf>
    <xf numFmtId="41" fontId="16" fillId="33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41" fontId="13" fillId="33" borderId="22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/>
    </xf>
    <xf numFmtId="41" fontId="3" fillId="33" borderId="23" xfId="0" applyNumberFormat="1" applyFont="1" applyFill="1" applyBorder="1" applyAlignment="1">
      <alignment/>
    </xf>
    <xf numFmtId="165" fontId="3" fillId="33" borderId="23" xfId="0" applyNumberFormat="1" applyFont="1" applyFill="1" applyBorder="1" applyAlignment="1">
      <alignment/>
    </xf>
    <xf numFmtId="41" fontId="3" fillId="33" borderId="0" xfId="0" applyNumberFormat="1" applyFont="1" applyFill="1" applyAlignment="1">
      <alignment/>
    </xf>
    <xf numFmtId="41" fontId="5" fillId="33" borderId="5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41" fontId="13" fillId="33" borderId="20" xfId="0" applyNumberFormat="1" applyFont="1" applyFill="1" applyBorder="1" applyAlignment="1">
      <alignment/>
    </xf>
    <xf numFmtId="41" fontId="3" fillId="33" borderId="39" xfId="0" applyNumberFormat="1" applyFont="1" applyFill="1" applyBorder="1" applyAlignment="1">
      <alignment/>
    </xf>
    <xf numFmtId="41" fontId="13" fillId="0" borderId="21" xfId="0" applyNumberFormat="1" applyFont="1" applyBorder="1" applyAlignment="1">
      <alignment/>
    </xf>
    <xf numFmtId="41" fontId="3" fillId="33" borderId="21" xfId="0" applyNumberFormat="1" applyFont="1" applyFill="1" applyBorder="1" applyAlignment="1">
      <alignment/>
    </xf>
    <xf numFmtId="41" fontId="13" fillId="33" borderId="5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66" fontId="13" fillId="0" borderId="52" xfId="0" applyNumberFormat="1" applyFont="1" applyBorder="1" applyAlignment="1">
      <alignment/>
    </xf>
    <xf numFmtId="0" fontId="4" fillId="52" borderId="0" xfId="0" applyFont="1" applyFill="1" applyBorder="1" applyAlignment="1">
      <alignment horizontal="center"/>
    </xf>
    <xf numFmtId="41" fontId="9" fillId="53" borderId="30" xfId="0" applyNumberFormat="1" applyFont="1" applyFill="1" applyBorder="1" applyAlignment="1">
      <alignment/>
    </xf>
    <xf numFmtId="41" fontId="9" fillId="53" borderId="0" xfId="0" applyNumberFormat="1" applyFont="1" applyFill="1" applyBorder="1" applyAlignment="1">
      <alignment/>
    </xf>
    <xf numFmtId="41" fontId="9" fillId="53" borderId="33" xfId="0" applyNumberFormat="1" applyFont="1" applyFill="1" applyBorder="1" applyAlignment="1">
      <alignment/>
    </xf>
    <xf numFmtId="41" fontId="10" fillId="53" borderId="36" xfId="0" applyNumberFormat="1" applyFont="1" applyFill="1" applyBorder="1" applyAlignment="1">
      <alignment/>
    </xf>
    <xf numFmtId="41" fontId="9" fillId="53" borderId="39" xfId="0" applyNumberFormat="1" applyFont="1" applyFill="1" applyBorder="1" applyAlignment="1">
      <alignment/>
    </xf>
    <xf numFmtId="41" fontId="9" fillId="53" borderId="43" xfId="0" applyNumberFormat="1" applyFont="1" applyFill="1" applyBorder="1" applyAlignment="1">
      <alignment/>
    </xf>
    <xf numFmtId="41" fontId="9" fillId="53" borderId="0" xfId="0" applyNumberFormat="1" applyFont="1" applyFill="1" applyAlignment="1">
      <alignment/>
    </xf>
    <xf numFmtId="41" fontId="12" fillId="53" borderId="25" xfId="0" applyNumberFormat="1" applyFont="1" applyFill="1" applyBorder="1" applyAlignment="1">
      <alignment/>
    </xf>
    <xf numFmtId="0" fontId="4" fillId="54" borderId="19" xfId="0" applyFont="1" applyFill="1" applyBorder="1" applyAlignment="1">
      <alignment horizontal="center"/>
    </xf>
    <xf numFmtId="41" fontId="9" fillId="55" borderId="29" xfId="0" applyNumberFormat="1" applyFont="1" applyFill="1" applyBorder="1" applyAlignment="1">
      <alignment/>
    </xf>
    <xf numFmtId="41" fontId="9" fillId="55" borderId="19" xfId="0" applyNumberFormat="1" applyFont="1" applyFill="1" applyBorder="1" applyAlignment="1">
      <alignment/>
    </xf>
    <xf numFmtId="41" fontId="9" fillId="55" borderId="32" xfId="0" applyNumberFormat="1" applyFont="1" applyFill="1" applyBorder="1" applyAlignment="1">
      <alignment/>
    </xf>
    <xf numFmtId="41" fontId="10" fillId="55" borderId="35" xfId="0" applyNumberFormat="1" applyFont="1" applyFill="1" applyBorder="1" applyAlignment="1">
      <alignment/>
    </xf>
    <xf numFmtId="41" fontId="9" fillId="55" borderId="38" xfId="0" applyNumberFormat="1" applyFont="1" applyFill="1" applyBorder="1" applyAlignment="1">
      <alignment/>
    </xf>
    <xf numFmtId="41" fontId="9" fillId="55" borderId="42" xfId="0" applyNumberFormat="1" applyFont="1" applyFill="1" applyBorder="1" applyAlignment="1">
      <alignment/>
    </xf>
    <xf numFmtId="41" fontId="12" fillId="55" borderId="47" xfId="0" applyNumberFormat="1" applyFont="1" applyFill="1" applyBorder="1" applyAlignment="1">
      <alignment/>
    </xf>
    <xf numFmtId="41" fontId="12" fillId="43" borderId="26" xfId="0" applyNumberFormat="1" applyFont="1" applyFill="1" applyBorder="1" applyAlignment="1">
      <alignment/>
    </xf>
    <xf numFmtId="41" fontId="12" fillId="43" borderId="25" xfId="0" applyNumberFormat="1" applyFont="1" applyFill="1" applyBorder="1" applyAlignment="1">
      <alignment/>
    </xf>
    <xf numFmtId="41" fontId="12" fillId="43" borderId="24" xfId="0" applyNumberFormat="1" applyFont="1" applyFill="1" applyBorder="1" applyAlignment="1">
      <alignment/>
    </xf>
    <xf numFmtId="0" fontId="6" fillId="33" borderId="41" xfId="0" applyNumberFormat="1" applyFont="1" applyFill="1" applyBorder="1" applyAlignment="1" quotePrefix="1">
      <alignment horizontal="left"/>
    </xf>
    <xf numFmtId="41" fontId="10" fillId="35" borderId="42" xfId="0" applyNumberFormat="1" applyFont="1" applyFill="1" applyBorder="1" applyAlignment="1">
      <alignment/>
    </xf>
    <xf numFmtId="0" fontId="61" fillId="37" borderId="0" xfId="0" applyFont="1" applyFill="1" applyBorder="1" applyAlignment="1">
      <alignment/>
    </xf>
    <xf numFmtId="41" fontId="62" fillId="37" borderId="0" xfId="0" applyNumberFormat="1" applyFont="1" applyFill="1" applyBorder="1" applyAlignment="1">
      <alignment/>
    </xf>
    <xf numFmtId="43" fontId="62" fillId="37" borderId="0" xfId="0" applyNumberFormat="1" applyFont="1" applyFill="1" applyBorder="1" applyAlignment="1">
      <alignment/>
    </xf>
    <xf numFmtId="0" fontId="0" fillId="0" borderId="0" xfId="55">
      <alignment/>
      <protection/>
    </xf>
    <xf numFmtId="41" fontId="0" fillId="0" borderId="0" xfId="0" applyNumberFormat="1" applyAlignment="1">
      <alignment vertical="center"/>
    </xf>
    <xf numFmtId="41" fontId="8" fillId="33" borderId="53" xfId="56" applyNumberFormat="1" applyFont="1" applyFill="1" applyBorder="1" applyAlignment="1">
      <alignment horizontal="right"/>
      <protection/>
    </xf>
    <xf numFmtId="41" fontId="21" fillId="0" borderId="0" xfId="0" applyNumberFormat="1" applyFont="1" applyAlignment="1">
      <alignment vertical="center"/>
    </xf>
    <xf numFmtId="41" fontId="8" fillId="33" borderId="53" xfId="56" applyNumberFormat="1" applyFont="1" applyFill="1" applyBorder="1">
      <alignment/>
      <protection/>
    </xf>
    <xf numFmtId="164" fontId="6" fillId="33" borderId="41" xfId="0" applyNumberFormat="1" applyFont="1" applyFill="1" applyBorder="1" applyAlignment="1" quotePrefix="1">
      <alignment horizontal="left"/>
    </xf>
    <xf numFmtId="41" fontId="9" fillId="33" borderId="43" xfId="0" applyNumberFormat="1" applyFont="1" applyFill="1" applyBorder="1" applyAlignment="1">
      <alignment/>
    </xf>
    <xf numFmtId="0" fontId="0" fillId="0" borderId="0" xfId="57">
      <alignment/>
      <protection/>
    </xf>
    <xf numFmtId="0" fontId="23" fillId="0" borderId="54" xfId="57" applyFont="1" applyBorder="1" applyAlignment="1">
      <alignment horizontal="center" wrapText="1"/>
      <protection/>
    </xf>
    <xf numFmtId="0" fontId="23" fillId="0" borderId="55" xfId="57" applyFont="1" applyBorder="1" applyAlignment="1">
      <alignment horizontal="center" wrapText="1"/>
      <protection/>
    </xf>
    <xf numFmtId="0" fontId="23" fillId="56" borderId="56" xfId="57" applyFont="1" applyFill="1" applyBorder="1" applyAlignment="1">
      <alignment horizontal="left" vertical="top" wrapText="1"/>
      <protection/>
    </xf>
    <xf numFmtId="167" fontId="22" fillId="57" borderId="57" xfId="57" applyNumberFormat="1" applyFont="1" applyFill="1" applyBorder="1" applyAlignment="1">
      <alignment horizontal="right" vertical="top"/>
      <protection/>
    </xf>
    <xf numFmtId="167" fontId="22" fillId="57" borderId="58" xfId="57" applyNumberFormat="1" applyFont="1" applyFill="1" applyBorder="1" applyAlignment="1">
      <alignment horizontal="right" vertical="top"/>
      <protection/>
    </xf>
    <xf numFmtId="0" fontId="23" fillId="56" borderId="59" xfId="57" applyFont="1" applyFill="1" applyBorder="1" applyAlignment="1">
      <alignment horizontal="left" vertical="top" wrapText="1"/>
      <protection/>
    </xf>
    <xf numFmtId="167" fontId="22" fillId="57" borderId="60" xfId="57" applyNumberFormat="1" applyFont="1" applyFill="1" applyBorder="1" applyAlignment="1">
      <alignment horizontal="right" vertical="top"/>
      <protection/>
    </xf>
    <xf numFmtId="167" fontId="22" fillId="57" borderId="61" xfId="57" applyNumberFormat="1" applyFont="1" applyFill="1" applyBorder="1" applyAlignment="1">
      <alignment horizontal="right" vertical="top"/>
      <protection/>
    </xf>
    <xf numFmtId="0" fontId="23" fillId="56" borderId="62" xfId="57" applyFont="1" applyFill="1" applyBorder="1" applyAlignment="1">
      <alignment horizontal="left" vertical="top" wrapText="1"/>
      <protection/>
    </xf>
    <xf numFmtId="167" fontId="22" fillId="57" borderId="63" xfId="57" applyNumberFormat="1" applyFont="1" applyFill="1" applyBorder="1" applyAlignment="1">
      <alignment horizontal="right" vertical="top"/>
      <protection/>
    </xf>
    <xf numFmtId="167" fontId="22" fillId="57" borderId="64" xfId="57" applyNumberFormat="1" applyFont="1" applyFill="1" applyBorder="1" applyAlignment="1">
      <alignment horizontal="right" vertical="top"/>
      <protection/>
    </xf>
    <xf numFmtId="0" fontId="23" fillId="56" borderId="65" xfId="57" applyFont="1" applyFill="1" applyBorder="1" applyAlignment="1">
      <alignment horizontal="left" vertical="top" wrapText="1"/>
      <protection/>
    </xf>
    <xf numFmtId="167" fontId="22" fillId="57" borderId="66" xfId="57" applyNumberFormat="1" applyFont="1" applyFill="1" applyBorder="1" applyAlignment="1">
      <alignment horizontal="right" vertical="top"/>
      <protection/>
    </xf>
    <xf numFmtId="167" fontId="22" fillId="57" borderId="67" xfId="57" applyNumberFormat="1" applyFont="1" applyFill="1" applyBorder="1" applyAlignment="1">
      <alignment horizontal="right" vertical="top"/>
      <protection/>
    </xf>
    <xf numFmtId="164" fontId="5" fillId="45" borderId="68" xfId="0" applyNumberFormat="1" applyFont="1" applyFill="1" applyBorder="1" applyAlignment="1">
      <alignment/>
    </xf>
    <xf numFmtId="164" fontId="5" fillId="45" borderId="69" xfId="0" applyNumberFormat="1" applyFont="1" applyFill="1" applyBorder="1" applyAlignment="1">
      <alignment/>
    </xf>
    <xf numFmtId="41" fontId="12" fillId="45" borderId="70" xfId="0" applyNumberFormat="1" applyFont="1" applyFill="1" applyBorder="1" applyAlignment="1">
      <alignment/>
    </xf>
    <xf numFmtId="41" fontId="12" fillId="45" borderId="71" xfId="0" applyNumberFormat="1" applyFont="1" applyFill="1" applyBorder="1" applyAlignment="1">
      <alignment/>
    </xf>
    <xf numFmtId="41" fontId="12" fillId="45" borderId="69" xfId="0" applyNumberFormat="1" applyFont="1" applyFill="1" applyBorder="1" applyAlignment="1">
      <alignment/>
    </xf>
    <xf numFmtId="41" fontId="12" fillId="46" borderId="72" xfId="0" applyNumberFormat="1" applyFont="1" applyFill="1" applyBorder="1" applyAlignment="1">
      <alignment/>
    </xf>
    <xf numFmtId="164" fontId="6" fillId="33" borderId="73" xfId="0" applyNumberFormat="1" applyFont="1" applyFill="1" applyBorder="1" applyAlignment="1">
      <alignment horizontal="left"/>
    </xf>
    <xf numFmtId="0" fontId="6" fillId="33" borderId="74" xfId="0" applyFont="1" applyFill="1" applyBorder="1" applyAlignment="1">
      <alignment horizontal="left" indent="1"/>
    </xf>
    <xf numFmtId="41" fontId="8" fillId="33" borderId="75" xfId="56" applyNumberFormat="1" applyFont="1" applyFill="1" applyBorder="1">
      <alignment/>
      <protection/>
    </xf>
    <xf numFmtId="41" fontId="9" fillId="33" borderId="74" xfId="0" applyNumberFormat="1" applyFont="1" applyFill="1" applyBorder="1" applyAlignment="1">
      <alignment/>
    </xf>
    <xf numFmtId="41" fontId="8" fillId="33" borderId="75" xfId="56" applyNumberFormat="1" applyFont="1" applyFill="1" applyBorder="1" applyAlignment="1">
      <alignment horizontal="right"/>
      <protection/>
    </xf>
    <xf numFmtId="41" fontId="9" fillId="53" borderId="75" xfId="0" applyNumberFormat="1" applyFont="1" applyFill="1" applyBorder="1" applyAlignment="1">
      <alignment/>
    </xf>
    <xf numFmtId="41" fontId="9" fillId="55" borderId="74" xfId="0" applyNumberFormat="1" applyFont="1" applyFill="1" applyBorder="1" applyAlignment="1">
      <alignment/>
    </xf>
    <xf numFmtId="41" fontId="10" fillId="35" borderId="73" xfId="0" applyNumberFormat="1" applyFont="1" applyFill="1" applyBorder="1" applyAlignment="1">
      <alignment/>
    </xf>
    <xf numFmtId="0" fontId="5" fillId="58" borderId="12" xfId="0" applyFont="1" applyFill="1" applyBorder="1" applyAlignment="1">
      <alignment/>
    </xf>
    <xf numFmtId="164" fontId="5" fillId="47" borderId="76" xfId="0" applyNumberFormat="1" applyFont="1" applyFill="1" applyBorder="1" applyAlignment="1">
      <alignment/>
    </xf>
    <xf numFmtId="41" fontId="10" fillId="47" borderId="76" xfId="0" applyNumberFormat="1" applyFont="1" applyFill="1" applyBorder="1" applyAlignment="1">
      <alignment/>
    </xf>
    <xf numFmtId="41" fontId="10" fillId="48" borderId="77" xfId="0" applyNumberFormat="1" applyFont="1" applyFill="1" applyBorder="1" applyAlignment="1">
      <alignment/>
    </xf>
    <xf numFmtId="0" fontId="5" fillId="50" borderId="24" xfId="0" applyFont="1" applyFill="1" applyBorder="1" applyAlignment="1">
      <alignment horizontal="right"/>
    </xf>
    <xf numFmtId="0" fontId="5" fillId="50" borderId="26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 textRotation="90"/>
    </xf>
    <xf numFmtId="0" fontId="2" fillId="33" borderId="0" xfId="0" applyFont="1" applyFill="1" applyAlignment="1">
      <alignment horizontal="center"/>
    </xf>
    <xf numFmtId="0" fontId="18" fillId="33" borderId="0" xfId="56" applyFont="1" applyFill="1" applyBorder="1" applyAlignment="1">
      <alignment horizontal="left" vertical="top" wrapText="1"/>
      <protection/>
    </xf>
    <xf numFmtId="41" fontId="3" fillId="0" borderId="52" xfId="0" applyNumberFormat="1" applyFont="1" applyBorder="1" applyAlignment="1">
      <alignment horizontal="right"/>
    </xf>
    <xf numFmtId="0" fontId="4" fillId="34" borderId="7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7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 horizontal="center"/>
    </xf>
    <xf numFmtId="164" fontId="5" fillId="33" borderId="47" xfId="0" applyNumberFormat="1" applyFont="1" applyFill="1" applyBorder="1" applyAlignment="1">
      <alignment horizontal="center"/>
    </xf>
    <xf numFmtId="0" fontId="23" fillId="56" borderId="62" xfId="57" applyFont="1" applyFill="1" applyBorder="1" applyAlignment="1">
      <alignment horizontal="left" vertical="top" wrapText="1"/>
      <protection/>
    </xf>
    <xf numFmtId="0" fontId="23" fillId="56" borderId="59" xfId="57" applyFont="1" applyFill="1" applyBorder="1" applyAlignment="1">
      <alignment horizontal="left" vertical="top" wrapText="1"/>
      <protection/>
    </xf>
    <xf numFmtId="0" fontId="23" fillId="56" borderId="65" xfId="57" applyFont="1" applyFill="1" applyBorder="1" applyAlignment="1">
      <alignment horizontal="left" vertical="top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22" fillId="57" borderId="0" xfId="57" applyFont="1" applyFill="1">
      <alignment/>
      <protection/>
    </xf>
    <xf numFmtId="0" fontId="0" fillId="0" borderId="0" xfId="57">
      <alignment/>
      <protection/>
    </xf>
    <xf numFmtId="0" fontId="23" fillId="0" borderId="80" xfId="57" applyFont="1" applyBorder="1" applyAlignment="1">
      <alignment horizontal="left" wrapText="1"/>
      <protection/>
    </xf>
    <xf numFmtId="0" fontId="23" fillId="56" borderId="81" xfId="57" applyFont="1" applyFill="1" applyBorder="1" applyAlignment="1">
      <alignment horizontal="left" vertical="top" wrapText="1"/>
      <protection/>
    </xf>
    <xf numFmtId="41" fontId="0" fillId="0" borderId="0" xfId="55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Y 20-21 SCH" xfId="55"/>
    <cellStyle name="Normal_sch&amp;ftes-al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PageLayoutView="0" workbookViewId="0" topLeftCell="A90">
      <selection activeCell="P106" sqref="P106"/>
    </sheetView>
  </sheetViews>
  <sheetFormatPr defaultColWidth="9.140625" defaultRowHeight="12.75"/>
  <cols>
    <col min="1" max="1" width="7.421875" style="63" customWidth="1"/>
    <col min="2" max="2" width="26.00390625" style="63" bestFit="1" customWidth="1"/>
    <col min="3" max="4" width="8.7109375" style="63" customWidth="1"/>
    <col min="5" max="5" width="8.140625" style="63" customWidth="1"/>
    <col min="6" max="6" width="8.7109375" style="63" customWidth="1"/>
    <col min="7" max="9" width="7.8515625" style="63" customWidth="1"/>
    <col min="10" max="10" width="8.140625" style="63" customWidth="1"/>
    <col min="11" max="12" width="10.00390625" style="63" customWidth="1"/>
    <col min="13" max="13" width="9.00390625" style="63" customWidth="1"/>
    <col min="14" max="14" width="3.28125" style="2" customWidth="1"/>
    <col min="15" max="15" width="9.140625" style="3" customWidth="1"/>
    <col min="16" max="16384" width="9.140625" style="63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180"/>
    </row>
    <row r="2" spans="1:17" ht="12.75" customHeight="1">
      <c r="A2" s="1" t="s">
        <v>187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Q2" s="180"/>
    </row>
    <row r="3" spans="1:17" ht="12.75">
      <c r="A3" s="4"/>
      <c r="B3" s="5"/>
      <c r="C3" s="6" t="s">
        <v>1</v>
      </c>
      <c r="D3" s="7"/>
      <c r="E3" s="7"/>
      <c r="F3" s="7"/>
      <c r="G3" s="7"/>
      <c r="H3" s="8"/>
      <c r="I3" s="9"/>
      <c r="J3" s="9"/>
      <c r="K3" s="10" t="s">
        <v>2</v>
      </c>
      <c r="L3" s="11"/>
      <c r="M3" s="12"/>
      <c r="Q3" s="180"/>
    </row>
    <row r="4" spans="1:17" ht="12.75" customHeight="1">
      <c r="A4" s="13" t="s">
        <v>3</v>
      </c>
      <c r="B4" s="14" t="s">
        <v>4</v>
      </c>
      <c r="C4" s="226" t="s">
        <v>5</v>
      </c>
      <c r="D4" s="227"/>
      <c r="E4" s="228" t="s">
        <v>6</v>
      </c>
      <c r="F4" s="229"/>
      <c r="G4" s="226" t="s">
        <v>7</v>
      </c>
      <c r="H4" s="230"/>
      <c r="I4" s="231" t="s">
        <v>8</v>
      </c>
      <c r="J4" s="232"/>
      <c r="K4" s="17" t="s">
        <v>9</v>
      </c>
      <c r="L4" s="18"/>
      <c r="M4" s="19" t="s">
        <v>10</v>
      </c>
      <c r="Q4" s="180"/>
    </row>
    <row r="5" spans="1:17" ht="13.5" customHeight="1">
      <c r="A5" s="13" t="s">
        <v>11</v>
      </c>
      <c r="B5" s="15" t="s">
        <v>12</v>
      </c>
      <c r="C5" s="16" t="s">
        <v>13</v>
      </c>
      <c r="D5" s="15" t="s">
        <v>14</v>
      </c>
      <c r="E5" s="16" t="s">
        <v>13</v>
      </c>
      <c r="F5" s="15" t="s">
        <v>14</v>
      </c>
      <c r="G5" s="16" t="s">
        <v>13</v>
      </c>
      <c r="H5" s="16" t="s">
        <v>14</v>
      </c>
      <c r="I5" s="20" t="s">
        <v>13</v>
      </c>
      <c r="J5" s="21" t="s">
        <v>14</v>
      </c>
      <c r="K5" s="155" t="s">
        <v>13</v>
      </c>
      <c r="L5" s="164" t="s">
        <v>14</v>
      </c>
      <c r="M5" s="19" t="s">
        <v>2</v>
      </c>
      <c r="Q5" s="180"/>
    </row>
    <row r="6" spans="1:17" ht="13.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Q6" s="180"/>
    </row>
    <row r="7" spans="1:17" ht="13.5" customHeight="1">
      <c r="A7" s="25" t="s">
        <v>16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Q7" s="180"/>
    </row>
    <row r="8" spans="1:17" ht="12" customHeight="1">
      <c r="A8" s="28">
        <v>51.0913</v>
      </c>
      <c r="B8" s="29" t="s">
        <v>18</v>
      </c>
      <c r="C8" s="30">
        <v>104</v>
      </c>
      <c r="D8" s="31">
        <v>0</v>
      </c>
      <c r="E8" s="30">
        <v>60</v>
      </c>
      <c r="F8" s="31">
        <v>32</v>
      </c>
      <c r="G8" s="32">
        <v>0</v>
      </c>
      <c r="H8" s="31">
        <v>0</v>
      </c>
      <c r="I8" s="32">
        <v>0</v>
      </c>
      <c r="J8" s="31">
        <v>0</v>
      </c>
      <c r="K8" s="156">
        <f aca="true" t="shared" si="0" ref="K8:K16">(C8+E8+G8+I8)</f>
        <v>164</v>
      </c>
      <c r="L8" s="165">
        <f aca="true" t="shared" si="1" ref="L8:L16">(D8+F8+H8+J8)</f>
        <v>32</v>
      </c>
      <c r="M8" s="33">
        <f>SUM(K8:L8)</f>
        <v>196</v>
      </c>
      <c r="N8" s="2" t="s">
        <v>19</v>
      </c>
      <c r="Q8" s="180"/>
    </row>
    <row r="9" spans="1:17" ht="12" customHeight="1">
      <c r="A9" s="34">
        <v>31.0505</v>
      </c>
      <c r="B9" s="35" t="s">
        <v>20</v>
      </c>
      <c r="C9" s="36">
        <v>976</v>
      </c>
      <c r="D9" s="37">
        <v>724</v>
      </c>
      <c r="E9" s="36">
        <v>1693</v>
      </c>
      <c r="F9" s="37">
        <v>2066</v>
      </c>
      <c r="G9" s="38">
        <v>0</v>
      </c>
      <c r="H9" s="37">
        <v>4</v>
      </c>
      <c r="I9" s="38">
        <v>0</v>
      </c>
      <c r="J9" s="37">
        <v>0</v>
      </c>
      <c r="K9" s="157">
        <f t="shared" si="0"/>
        <v>2669</v>
      </c>
      <c r="L9" s="166">
        <f t="shared" si="1"/>
        <v>2794</v>
      </c>
      <c r="M9" s="40">
        <f>SUM(K9:L9)</f>
        <v>5463</v>
      </c>
      <c r="N9" s="2" t="s">
        <v>19</v>
      </c>
      <c r="Q9" s="180"/>
    </row>
    <row r="10" spans="1:17" ht="12" customHeight="1">
      <c r="A10" s="34">
        <v>51.9999</v>
      </c>
      <c r="B10" s="35" t="s">
        <v>192</v>
      </c>
      <c r="C10" s="36">
        <v>0</v>
      </c>
      <c r="D10" s="37">
        <v>0</v>
      </c>
      <c r="E10" s="36">
        <v>0</v>
      </c>
      <c r="F10" s="37">
        <v>0</v>
      </c>
      <c r="G10" s="38">
        <v>228</v>
      </c>
      <c r="H10" s="37">
        <v>183</v>
      </c>
      <c r="I10" s="38">
        <v>0</v>
      </c>
      <c r="J10" s="37">
        <v>0</v>
      </c>
      <c r="K10" s="157">
        <f t="shared" si="0"/>
        <v>228</v>
      </c>
      <c r="L10" s="166">
        <f t="shared" si="1"/>
        <v>183</v>
      </c>
      <c r="M10" s="40">
        <f>SUM(K10:L10)</f>
        <v>411</v>
      </c>
      <c r="N10" s="2" t="s">
        <v>17</v>
      </c>
      <c r="Q10" s="180"/>
    </row>
    <row r="11" spans="1:17" ht="12" customHeight="1">
      <c r="A11" s="175"/>
      <c r="B11" s="85" t="s">
        <v>21</v>
      </c>
      <c r="C11" s="86">
        <v>672</v>
      </c>
      <c r="D11" s="87">
        <v>599</v>
      </c>
      <c r="E11" s="86">
        <v>96</v>
      </c>
      <c r="F11" s="87">
        <v>264</v>
      </c>
      <c r="G11" s="88">
        <v>0</v>
      </c>
      <c r="H11" s="87">
        <v>0</v>
      </c>
      <c r="I11" s="88">
        <v>0</v>
      </c>
      <c r="J11" s="87">
        <v>0</v>
      </c>
      <c r="K11" s="161">
        <f t="shared" si="0"/>
        <v>768</v>
      </c>
      <c r="L11" s="170">
        <f t="shared" si="1"/>
        <v>863</v>
      </c>
      <c r="M11" s="176">
        <f aca="true" t="shared" si="2" ref="M11:M16">SUM(K11:L11)</f>
        <v>1631</v>
      </c>
      <c r="Q11" s="180"/>
    </row>
    <row r="12" spans="1:17" ht="12" customHeight="1">
      <c r="A12" s="34"/>
      <c r="B12" s="35" t="s">
        <v>191</v>
      </c>
      <c r="C12" s="36">
        <v>0</v>
      </c>
      <c r="D12" s="37">
        <v>0</v>
      </c>
      <c r="E12" s="36">
        <v>112</v>
      </c>
      <c r="F12" s="37">
        <v>20</v>
      </c>
      <c r="G12" s="38">
        <v>0</v>
      </c>
      <c r="H12" s="37">
        <v>0</v>
      </c>
      <c r="I12" s="38">
        <v>0</v>
      </c>
      <c r="J12" s="37">
        <v>0</v>
      </c>
      <c r="K12" s="157">
        <f t="shared" si="0"/>
        <v>112</v>
      </c>
      <c r="L12" s="166">
        <f t="shared" si="1"/>
        <v>20</v>
      </c>
      <c r="M12" s="40">
        <f t="shared" si="2"/>
        <v>132</v>
      </c>
      <c r="Q12" s="180"/>
    </row>
    <row r="13" spans="1:17" ht="12" customHeight="1">
      <c r="A13" s="42">
        <v>31.0501</v>
      </c>
      <c r="B13" s="43" t="s">
        <v>22</v>
      </c>
      <c r="C13" s="44">
        <v>1845</v>
      </c>
      <c r="D13" s="45">
        <v>1548</v>
      </c>
      <c r="E13" s="44">
        <v>0</v>
      </c>
      <c r="F13" s="45">
        <v>0</v>
      </c>
      <c r="G13" s="46">
        <v>3</v>
      </c>
      <c r="H13" s="45">
        <v>0</v>
      </c>
      <c r="I13" s="46">
        <v>0</v>
      </c>
      <c r="J13" s="45">
        <v>0</v>
      </c>
      <c r="K13" s="158">
        <f t="shared" si="0"/>
        <v>1848</v>
      </c>
      <c r="L13" s="167">
        <f t="shared" si="1"/>
        <v>1548</v>
      </c>
      <c r="M13" s="47">
        <f t="shared" si="2"/>
        <v>3396</v>
      </c>
      <c r="Q13" s="180"/>
    </row>
    <row r="14" spans="1:17" ht="12" customHeight="1">
      <c r="A14" s="48">
        <v>51.1005</v>
      </c>
      <c r="B14" s="35" t="s">
        <v>23</v>
      </c>
      <c r="C14" s="36">
        <v>26</v>
      </c>
      <c r="D14" s="37">
        <v>25</v>
      </c>
      <c r="E14" s="36">
        <v>352</v>
      </c>
      <c r="F14" s="37">
        <v>343</v>
      </c>
      <c r="G14" s="38">
        <v>0</v>
      </c>
      <c r="H14" s="37">
        <v>0</v>
      </c>
      <c r="I14" s="38">
        <v>0</v>
      </c>
      <c r="J14" s="37">
        <v>0</v>
      </c>
      <c r="K14" s="157">
        <f t="shared" si="0"/>
        <v>378</v>
      </c>
      <c r="L14" s="166">
        <f t="shared" si="1"/>
        <v>368</v>
      </c>
      <c r="M14" s="40">
        <f t="shared" si="2"/>
        <v>746</v>
      </c>
      <c r="N14" s="2" t="s">
        <v>17</v>
      </c>
      <c r="Q14" s="180"/>
    </row>
    <row r="15" spans="1:17" ht="12" customHeight="1">
      <c r="A15" s="41">
        <v>13.1307</v>
      </c>
      <c r="B15" s="35" t="s">
        <v>198</v>
      </c>
      <c r="C15" s="36">
        <v>424</v>
      </c>
      <c r="D15" s="37">
        <v>236</v>
      </c>
      <c r="E15" s="36">
        <v>664</v>
      </c>
      <c r="F15" s="37">
        <v>856</v>
      </c>
      <c r="G15" s="38">
        <v>0</v>
      </c>
      <c r="H15" s="37">
        <v>0</v>
      </c>
      <c r="I15" s="38">
        <v>0</v>
      </c>
      <c r="J15" s="37">
        <v>0</v>
      </c>
      <c r="K15" s="157">
        <f t="shared" si="0"/>
        <v>1088</v>
      </c>
      <c r="L15" s="166">
        <f t="shared" si="1"/>
        <v>1092</v>
      </c>
      <c r="M15" s="40">
        <f t="shared" si="2"/>
        <v>2180</v>
      </c>
      <c r="N15" s="2" t="s">
        <v>19</v>
      </c>
      <c r="Q15" s="180"/>
    </row>
    <row r="16" spans="1:17" ht="12" customHeight="1">
      <c r="A16" s="49">
        <v>51.0908</v>
      </c>
      <c r="B16" s="43" t="s">
        <v>24</v>
      </c>
      <c r="C16" s="44">
        <v>54</v>
      </c>
      <c r="D16" s="45">
        <v>69</v>
      </c>
      <c r="E16" s="44">
        <v>786</v>
      </c>
      <c r="F16" s="45">
        <v>690</v>
      </c>
      <c r="G16" s="111">
        <v>0</v>
      </c>
      <c r="H16" s="45">
        <v>0</v>
      </c>
      <c r="I16" s="46">
        <v>0</v>
      </c>
      <c r="J16" s="45">
        <v>0</v>
      </c>
      <c r="K16" s="158">
        <f t="shared" si="0"/>
        <v>840</v>
      </c>
      <c r="L16" s="167">
        <f t="shared" si="1"/>
        <v>759</v>
      </c>
      <c r="M16" s="50">
        <f t="shared" si="2"/>
        <v>1599</v>
      </c>
      <c r="N16" s="2" t="s">
        <v>17</v>
      </c>
      <c r="Q16" s="180"/>
    </row>
    <row r="17" spans="1:17" ht="12" customHeight="1">
      <c r="A17" s="51" t="s">
        <v>25</v>
      </c>
      <c r="B17" s="52"/>
      <c r="C17" s="53">
        <f>SUM(C8:C16)</f>
        <v>4101</v>
      </c>
      <c r="D17" s="54">
        <f aca="true" t="shared" si="3" ref="D17:L17">SUM(D8:D16)</f>
        <v>3201</v>
      </c>
      <c r="E17" s="53">
        <f t="shared" si="3"/>
        <v>3763</v>
      </c>
      <c r="F17" s="54">
        <f t="shared" si="3"/>
        <v>4271</v>
      </c>
      <c r="G17" s="55">
        <f t="shared" si="3"/>
        <v>231</v>
      </c>
      <c r="H17" s="54">
        <f>SUM(H8:H16)</f>
        <v>187</v>
      </c>
      <c r="I17" s="55">
        <f>SUM(I8:I16)</f>
        <v>0</v>
      </c>
      <c r="J17" s="54">
        <f t="shared" si="3"/>
        <v>0</v>
      </c>
      <c r="K17" s="159">
        <f>SUM(K8:K16)</f>
        <v>8095</v>
      </c>
      <c r="L17" s="168">
        <f t="shared" si="3"/>
        <v>7659</v>
      </c>
      <c r="M17" s="56">
        <f>SUM(M8:M16)</f>
        <v>15754</v>
      </c>
      <c r="Q17" s="180"/>
    </row>
    <row r="18" spans="1:17" ht="12" customHeight="1">
      <c r="A18" s="57">
        <v>51.1601</v>
      </c>
      <c r="B18" s="58" t="s">
        <v>26</v>
      </c>
      <c r="C18" s="59">
        <v>0</v>
      </c>
      <c r="D18" s="60">
        <v>0</v>
      </c>
      <c r="E18" s="59">
        <v>2425</v>
      </c>
      <c r="F18" s="60">
        <v>2240</v>
      </c>
      <c r="G18" s="61">
        <v>30</v>
      </c>
      <c r="H18" s="60">
        <v>18</v>
      </c>
      <c r="I18" s="61">
        <v>151</v>
      </c>
      <c r="J18" s="60">
        <v>98</v>
      </c>
      <c r="K18" s="160">
        <f>(C18+E18+G18+I18)</f>
        <v>2606</v>
      </c>
      <c r="L18" s="169">
        <f>(D18+F18+H18+J18)</f>
        <v>2356</v>
      </c>
      <c r="M18" s="62">
        <f>SUM(K18:L18)</f>
        <v>4962</v>
      </c>
      <c r="N18" s="2" t="s">
        <v>17</v>
      </c>
      <c r="Q18" s="180"/>
    </row>
    <row r="19" spans="1:17" ht="12" customHeight="1">
      <c r="A19" s="64">
        <v>44.0701</v>
      </c>
      <c r="B19" s="58" t="s">
        <v>27</v>
      </c>
      <c r="C19" s="59">
        <v>380</v>
      </c>
      <c r="D19" s="65">
        <v>232</v>
      </c>
      <c r="E19" s="59">
        <v>3008</v>
      </c>
      <c r="F19" s="65">
        <v>3258</v>
      </c>
      <c r="G19" s="61">
        <v>3606</v>
      </c>
      <c r="H19" s="65">
        <v>3475</v>
      </c>
      <c r="I19" s="61">
        <v>0</v>
      </c>
      <c r="J19" s="65">
        <v>6</v>
      </c>
      <c r="K19" s="160">
        <f>(C19+E19+G19+I19)</f>
        <v>6994</v>
      </c>
      <c r="L19" s="169">
        <f>(D19+F19+H19+J19)</f>
        <v>6971</v>
      </c>
      <c r="M19" s="62">
        <f>SUM(K19:L19)</f>
        <v>13965</v>
      </c>
      <c r="N19" s="66" t="s">
        <v>19</v>
      </c>
      <c r="Q19" s="180"/>
    </row>
    <row r="20" spans="1:17" ht="12" customHeight="1">
      <c r="A20" s="22" t="s">
        <v>28</v>
      </c>
      <c r="B20" s="23"/>
      <c r="C20" s="67">
        <f aca="true" t="shared" si="4" ref="C20:M20">C19+C18+C17</f>
        <v>4481</v>
      </c>
      <c r="D20" s="68">
        <f t="shared" si="4"/>
        <v>3433</v>
      </c>
      <c r="E20" s="67">
        <f t="shared" si="4"/>
        <v>9196</v>
      </c>
      <c r="F20" s="68">
        <f t="shared" si="4"/>
        <v>9769</v>
      </c>
      <c r="G20" s="67">
        <f t="shared" si="4"/>
        <v>3867</v>
      </c>
      <c r="H20" s="68">
        <f>H19+H18+H17</f>
        <v>3680</v>
      </c>
      <c r="I20" s="67">
        <f t="shared" si="4"/>
        <v>151</v>
      </c>
      <c r="J20" s="68">
        <f t="shared" si="4"/>
        <v>104</v>
      </c>
      <c r="K20" s="67">
        <f t="shared" si="4"/>
        <v>17695</v>
      </c>
      <c r="L20" s="68">
        <f t="shared" si="4"/>
        <v>16986</v>
      </c>
      <c r="M20" s="68">
        <f t="shared" si="4"/>
        <v>34681</v>
      </c>
      <c r="Q20" s="180"/>
    </row>
    <row r="21" spans="1:17" ht="12" customHeight="1">
      <c r="A21" s="69" t="s">
        <v>29</v>
      </c>
      <c r="B21" s="70"/>
      <c r="C21" s="71">
        <v>500</v>
      </c>
      <c r="D21" s="72">
        <v>429</v>
      </c>
      <c r="E21" s="71">
        <v>173</v>
      </c>
      <c r="F21" s="72">
        <v>100</v>
      </c>
      <c r="G21" s="71">
        <v>0</v>
      </c>
      <c r="H21" s="72">
        <v>0</v>
      </c>
      <c r="I21" s="71">
        <v>0</v>
      </c>
      <c r="J21" s="72">
        <v>0</v>
      </c>
      <c r="K21" s="73">
        <f>(C21+E21+G21+I21)</f>
        <v>673</v>
      </c>
      <c r="L21" s="74">
        <f>(D21+F21+H21+J21)</f>
        <v>529</v>
      </c>
      <c r="M21" s="74">
        <f>SUM(K21:L21)</f>
        <v>1202</v>
      </c>
      <c r="Q21" s="180"/>
    </row>
    <row r="22" spans="1:17" ht="12" customHeight="1">
      <c r="A22" s="75" t="s">
        <v>30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  <c r="Q22" s="180"/>
    </row>
    <row r="23" spans="1:17" ht="13.5" customHeight="1">
      <c r="A23" s="78">
        <v>16.1699</v>
      </c>
      <c r="B23" s="29" t="s">
        <v>31</v>
      </c>
      <c r="C23" s="79">
        <v>212</v>
      </c>
      <c r="D23" s="31">
        <v>264</v>
      </c>
      <c r="E23" s="79">
        <v>0</v>
      </c>
      <c r="F23" s="31">
        <v>0</v>
      </c>
      <c r="G23" s="79">
        <v>0</v>
      </c>
      <c r="H23" s="31">
        <v>0</v>
      </c>
      <c r="I23" s="79">
        <v>0</v>
      </c>
      <c r="J23" s="31">
        <v>0</v>
      </c>
      <c r="K23" s="156">
        <f aca="true" t="shared" si="5" ref="K23:K55">(C23+E23+G23+I23)</f>
        <v>212</v>
      </c>
      <c r="L23" s="165">
        <f aca="true" t="shared" si="6" ref="L23:L55">(D23+F23+H23+J23)</f>
        <v>264</v>
      </c>
      <c r="M23" s="33">
        <f aca="true" t="shared" si="7" ref="M23:M55">SUM(K23:L23)</f>
        <v>476</v>
      </c>
      <c r="Q23" s="180"/>
    </row>
    <row r="24" spans="1:17" ht="12" customHeight="1">
      <c r="A24" s="41">
        <v>45.0201</v>
      </c>
      <c r="B24" s="35" t="s">
        <v>32</v>
      </c>
      <c r="C24" s="80">
        <v>356</v>
      </c>
      <c r="D24" s="37">
        <v>224</v>
      </c>
      <c r="E24" s="80">
        <v>0</v>
      </c>
      <c r="F24" s="37">
        <v>20</v>
      </c>
      <c r="G24" s="80">
        <v>0</v>
      </c>
      <c r="H24" s="37">
        <v>0</v>
      </c>
      <c r="I24" s="80">
        <v>0</v>
      </c>
      <c r="J24" s="37">
        <v>0</v>
      </c>
      <c r="K24" s="157">
        <f t="shared" si="5"/>
        <v>356</v>
      </c>
      <c r="L24" s="166">
        <f t="shared" si="6"/>
        <v>244</v>
      </c>
      <c r="M24" s="40">
        <f t="shared" si="7"/>
        <v>600</v>
      </c>
      <c r="N24" s="2" t="s">
        <v>33</v>
      </c>
      <c r="Q24" s="180"/>
    </row>
    <row r="25" spans="1:17" ht="12" customHeight="1">
      <c r="A25" s="41">
        <v>16.1101</v>
      </c>
      <c r="B25" s="35" t="s">
        <v>34</v>
      </c>
      <c r="C25" s="80">
        <v>28</v>
      </c>
      <c r="D25" s="37"/>
      <c r="E25" s="80">
        <v>0</v>
      </c>
      <c r="F25" s="37"/>
      <c r="G25" s="80">
        <v>0</v>
      </c>
      <c r="H25" s="37"/>
      <c r="I25" s="80">
        <v>0</v>
      </c>
      <c r="J25" s="37">
        <v>0</v>
      </c>
      <c r="K25" s="157">
        <f t="shared" si="5"/>
        <v>28</v>
      </c>
      <c r="L25" s="166">
        <f t="shared" si="6"/>
        <v>0</v>
      </c>
      <c r="M25" s="40">
        <f t="shared" si="7"/>
        <v>28</v>
      </c>
      <c r="Q25" s="180"/>
    </row>
    <row r="26" spans="1:17" ht="12" customHeight="1">
      <c r="A26" s="185">
        <v>50.0701</v>
      </c>
      <c r="B26" s="85" t="s">
        <v>35</v>
      </c>
      <c r="C26" s="186">
        <v>2190</v>
      </c>
      <c r="D26" s="87">
        <v>1674</v>
      </c>
      <c r="E26" s="186">
        <v>745</v>
      </c>
      <c r="F26" s="87">
        <v>912</v>
      </c>
      <c r="G26" s="88">
        <v>0</v>
      </c>
      <c r="H26" s="87">
        <v>0</v>
      </c>
      <c r="I26" s="186">
        <v>0</v>
      </c>
      <c r="J26" s="87">
        <v>0</v>
      </c>
      <c r="K26" s="161">
        <f t="shared" si="5"/>
        <v>2935</v>
      </c>
      <c r="L26" s="170">
        <f t="shared" si="6"/>
        <v>2586</v>
      </c>
      <c r="M26" s="176">
        <f t="shared" si="7"/>
        <v>5521</v>
      </c>
      <c r="N26" s="2" t="s">
        <v>33</v>
      </c>
      <c r="Q26" s="180"/>
    </row>
    <row r="27" spans="1:17" ht="12" customHeight="1" hidden="1">
      <c r="A27" s="48">
        <v>16.0301</v>
      </c>
      <c r="B27" s="35" t="s">
        <v>36</v>
      </c>
      <c r="C27" s="80"/>
      <c r="D27" s="37"/>
      <c r="E27" s="80"/>
      <c r="F27" s="37"/>
      <c r="G27" s="38"/>
      <c r="H27" s="37"/>
      <c r="I27" s="80">
        <v>0</v>
      </c>
      <c r="J27" s="37">
        <v>0</v>
      </c>
      <c r="K27" s="157">
        <f t="shared" si="5"/>
        <v>0</v>
      </c>
      <c r="L27" s="166">
        <f t="shared" si="6"/>
        <v>0</v>
      </c>
      <c r="M27" s="40">
        <f t="shared" si="7"/>
        <v>0</v>
      </c>
      <c r="Q27" s="180"/>
    </row>
    <row r="28" spans="1:17" ht="12" customHeight="1">
      <c r="A28" s="41" t="s">
        <v>37</v>
      </c>
      <c r="B28" s="35" t="s">
        <v>111</v>
      </c>
      <c r="C28" s="80">
        <v>3294</v>
      </c>
      <c r="D28" s="37">
        <v>2614</v>
      </c>
      <c r="E28" s="80">
        <v>1492</v>
      </c>
      <c r="F28" s="37">
        <v>1766</v>
      </c>
      <c r="G28" s="38">
        <v>0</v>
      </c>
      <c r="H28" s="37">
        <v>12</v>
      </c>
      <c r="I28" s="80">
        <v>0</v>
      </c>
      <c r="J28" s="37">
        <v>0</v>
      </c>
      <c r="K28" s="157">
        <f t="shared" si="5"/>
        <v>4786</v>
      </c>
      <c r="L28" s="166">
        <f t="shared" si="6"/>
        <v>4392</v>
      </c>
      <c r="M28" s="40">
        <f t="shared" si="7"/>
        <v>9178</v>
      </c>
      <c r="N28" s="2" t="s">
        <v>33</v>
      </c>
      <c r="O28" s="82"/>
      <c r="Q28" s="180"/>
    </row>
    <row r="29" spans="1:17" ht="12" customHeight="1">
      <c r="A29" s="49">
        <v>30.0501</v>
      </c>
      <c r="B29" s="43" t="s">
        <v>38</v>
      </c>
      <c r="C29" s="44">
        <v>680</v>
      </c>
      <c r="D29" s="45">
        <v>416</v>
      </c>
      <c r="E29" s="44">
        <v>494</v>
      </c>
      <c r="F29" s="45">
        <v>521</v>
      </c>
      <c r="G29" s="46">
        <v>153</v>
      </c>
      <c r="H29" s="45">
        <v>123</v>
      </c>
      <c r="I29" s="46">
        <v>0</v>
      </c>
      <c r="J29" s="45">
        <v>0</v>
      </c>
      <c r="K29" s="158">
        <f t="shared" si="5"/>
        <v>1327</v>
      </c>
      <c r="L29" s="167">
        <f t="shared" si="6"/>
        <v>1060</v>
      </c>
      <c r="M29" s="47">
        <f t="shared" si="7"/>
        <v>2387</v>
      </c>
      <c r="N29" s="2" t="s">
        <v>33</v>
      </c>
      <c r="O29" s="82"/>
      <c r="Q29" s="180"/>
    </row>
    <row r="30" spans="1:17" ht="12" customHeight="1">
      <c r="A30" s="41">
        <v>50.0301</v>
      </c>
      <c r="B30" s="35" t="s">
        <v>39</v>
      </c>
      <c r="C30" s="36">
        <v>395</v>
      </c>
      <c r="D30" s="37">
        <v>404</v>
      </c>
      <c r="E30" s="36">
        <v>26</v>
      </c>
      <c r="F30" s="37">
        <v>26</v>
      </c>
      <c r="G30" s="38">
        <v>0</v>
      </c>
      <c r="H30" s="37">
        <v>0</v>
      </c>
      <c r="I30" s="38">
        <v>0</v>
      </c>
      <c r="J30" s="37">
        <v>0</v>
      </c>
      <c r="K30" s="157">
        <f t="shared" si="5"/>
        <v>421</v>
      </c>
      <c r="L30" s="166">
        <f t="shared" si="6"/>
        <v>430</v>
      </c>
      <c r="M30" s="40">
        <f t="shared" si="7"/>
        <v>851</v>
      </c>
      <c r="N30" s="2" t="s">
        <v>33</v>
      </c>
      <c r="O30" s="82"/>
      <c r="Q30" s="180"/>
    </row>
    <row r="31" spans="1:17" ht="12" customHeight="1">
      <c r="A31" s="41">
        <v>23.0101</v>
      </c>
      <c r="B31" s="35" t="s">
        <v>40</v>
      </c>
      <c r="C31" s="36">
        <v>4612</v>
      </c>
      <c r="D31" s="37">
        <v>3384</v>
      </c>
      <c r="E31" s="36">
        <v>1371</v>
      </c>
      <c r="F31" s="37">
        <v>1640</v>
      </c>
      <c r="G31" s="38">
        <v>129</v>
      </c>
      <c r="H31" s="37">
        <v>96</v>
      </c>
      <c r="I31" s="38">
        <v>0</v>
      </c>
      <c r="J31" s="37">
        <v>0</v>
      </c>
      <c r="K31" s="157">
        <f t="shared" si="5"/>
        <v>6112</v>
      </c>
      <c r="L31" s="166">
        <f t="shared" si="6"/>
        <v>5120</v>
      </c>
      <c r="M31" s="40">
        <f t="shared" si="7"/>
        <v>11232</v>
      </c>
      <c r="N31" s="2" t="s">
        <v>33</v>
      </c>
      <c r="O31" s="82"/>
      <c r="Q31" s="180"/>
    </row>
    <row r="32" spans="1:17" ht="12" customHeight="1">
      <c r="A32" s="48" t="s">
        <v>41</v>
      </c>
      <c r="B32" s="35" t="s">
        <v>42</v>
      </c>
      <c r="C32" s="36">
        <v>484</v>
      </c>
      <c r="D32" s="37">
        <v>560</v>
      </c>
      <c r="E32" s="36">
        <v>460</v>
      </c>
      <c r="F32" s="37">
        <v>485</v>
      </c>
      <c r="G32" s="38">
        <v>0</v>
      </c>
      <c r="H32" s="37">
        <v>0</v>
      </c>
      <c r="I32" s="38">
        <v>0</v>
      </c>
      <c r="J32" s="37">
        <v>0</v>
      </c>
      <c r="K32" s="157">
        <f t="shared" si="5"/>
        <v>944</v>
      </c>
      <c r="L32" s="166">
        <f t="shared" si="6"/>
        <v>1045</v>
      </c>
      <c r="M32" s="40">
        <f t="shared" si="7"/>
        <v>1989</v>
      </c>
      <c r="N32" s="2" t="s">
        <v>33</v>
      </c>
      <c r="O32" s="82"/>
      <c r="Q32" s="180"/>
    </row>
    <row r="33" spans="1:17" ht="12" customHeight="1">
      <c r="A33" s="185"/>
      <c r="B33" s="85" t="s">
        <v>185</v>
      </c>
      <c r="C33" s="86">
        <v>52</v>
      </c>
      <c r="D33" s="87">
        <v>96</v>
      </c>
      <c r="E33" s="86">
        <v>208</v>
      </c>
      <c r="F33" s="87">
        <v>188</v>
      </c>
      <c r="G33" s="88">
        <v>0</v>
      </c>
      <c r="H33" s="87">
        <v>0</v>
      </c>
      <c r="I33" s="88">
        <v>0</v>
      </c>
      <c r="J33" s="87">
        <v>0</v>
      </c>
      <c r="K33" s="161">
        <f t="shared" si="5"/>
        <v>260</v>
      </c>
      <c r="L33" s="170">
        <f t="shared" si="6"/>
        <v>284</v>
      </c>
      <c r="M33" s="176">
        <f t="shared" si="7"/>
        <v>544</v>
      </c>
      <c r="O33" s="82"/>
      <c r="Q33" s="180"/>
    </row>
    <row r="34" spans="1:17" ht="12" customHeight="1">
      <c r="A34" s="41">
        <v>16.0901</v>
      </c>
      <c r="B34" s="35" t="s">
        <v>43</v>
      </c>
      <c r="C34" s="36">
        <v>213</v>
      </c>
      <c r="D34" s="37">
        <v>192</v>
      </c>
      <c r="E34" s="36">
        <v>56</v>
      </c>
      <c r="F34" s="37">
        <v>68</v>
      </c>
      <c r="G34" s="38">
        <v>0</v>
      </c>
      <c r="H34" s="37">
        <v>0</v>
      </c>
      <c r="I34" s="38">
        <v>0</v>
      </c>
      <c r="J34" s="37">
        <v>0</v>
      </c>
      <c r="K34" s="157">
        <f t="shared" si="5"/>
        <v>269</v>
      </c>
      <c r="L34" s="166">
        <f t="shared" si="6"/>
        <v>260</v>
      </c>
      <c r="M34" s="40">
        <f t="shared" si="7"/>
        <v>529</v>
      </c>
      <c r="N34" s="2" t="s">
        <v>33</v>
      </c>
      <c r="O34" s="82"/>
      <c r="Q34" s="180"/>
    </row>
    <row r="35" spans="1:17" ht="12" customHeight="1">
      <c r="A35" s="41"/>
      <c r="B35" s="35" t="s">
        <v>44</v>
      </c>
      <c r="C35" s="36">
        <v>0</v>
      </c>
      <c r="D35" s="37">
        <v>0</v>
      </c>
      <c r="E35" s="36">
        <v>0</v>
      </c>
      <c r="F35" s="37">
        <v>16</v>
      </c>
      <c r="G35" s="38">
        <v>0</v>
      </c>
      <c r="H35" s="37">
        <v>0</v>
      </c>
      <c r="I35" s="38">
        <v>0</v>
      </c>
      <c r="J35" s="37">
        <v>0</v>
      </c>
      <c r="K35" s="157">
        <f t="shared" si="5"/>
        <v>0</v>
      </c>
      <c r="L35" s="166">
        <f t="shared" si="6"/>
        <v>16</v>
      </c>
      <c r="M35" s="40">
        <f t="shared" si="7"/>
        <v>16</v>
      </c>
      <c r="O35" s="82"/>
      <c r="Q35" s="180"/>
    </row>
    <row r="36" spans="1:17" ht="12" customHeight="1">
      <c r="A36" s="175">
        <v>16.0501</v>
      </c>
      <c r="B36" s="85" t="s">
        <v>45</v>
      </c>
      <c r="C36" s="86">
        <v>68</v>
      </c>
      <c r="D36" s="87">
        <v>40</v>
      </c>
      <c r="E36" s="86">
        <v>0</v>
      </c>
      <c r="F36" s="87">
        <v>0</v>
      </c>
      <c r="G36" s="88">
        <v>0</v>
      </c>
      <c r="H36" s="87">
        <v>0</v>
      </c>
      <c r="I36" s="88">
        <v>0</v>
      </c>
      <c r="J36" s="87">
        <v>0</v>
      </c>
      <c r="K36" s="161">
        <f t="shared" si="5"/>
        <v>68</v>
      </c>
      <c r="L36" s="170">
        <f t="shared" si="6"/>
        <v>40</v>
      </c>
      <c r="M36" s="176">
        <f t="shared" si="7"/>
        <v>108</v>
      </c>
      <c r="N36" s="2" t="s">
        <v>33</v>
      </c>
      <c r="Q36" s="180"/>
    </row>
    <row r="37" spans="1:17" ht="12" customHeight="1">
      <c r="A37" s="41">
        <v>54.0101</v>
      </c>
      <c r="B37" s="35" t="s">
        <v>46</v>
      </c>
      <c r="C37" s="36">
        <v>5444</v>
      </c>
      <c r="D37" s="37">
        <v>4944</v>
      </c>
      <c r="E37" s="36">
        <v>875</v>
      </c>
      <c r="F37" s="37">
        <v>578</v>
      </c>
      <c r="G37" s="38">
        <v>55</v>
      </c>
      <c r="H37" s="37">
        <v>40</v>
      </c>
      <c r="I37" s="38">
        <v>0</v>
      </c>
      <c r="J37" s="37">
        <v>0</v>
      </c>
      <c r="K37" s="157">
        <f t="shared" si="5"/>
        <v>6374</v>
      </c>
      <c r="L37" s="166">
        <f t="shared" si="6"/>
        <v>5562</v>
      </c>
      <c r="M37" s="83">
        <f t="shared" si="7"/>
        <v>11936</v>
      </c>
      <c r="N37" s="2" t="s">
        <v>33</v>
      </c>
      <c r="O37" s="82"/>
      <c r="Q37" s="180"/>
    </row>
    <row r="38" spans="1:17" ht="12" customHeight="1">
      <c r="A38" s="49">
        <v>24.0401</v>
      </c>
      <c r="B38" s="43" t="s">
        <v>47</v>
      </c>
      <c r="C38" s="44">
        <v>208</v>
      </c>
      <c r="D38" s="45">
        <v>130</v>
      </c>
      <c r="E38" s="44">
        <v>363</v>
      </c>
      <c r="F38" s="45">
        <v>347</v>
      </c>
      <c r="G38" s="46">
        <v>3</v>
      </c>
      <c r="H38" s="45">
        <v>0</v>
      </c>
      <c r="I38" s="46">
        <v>0</v>
      </c>
      <c r="J38" s="45">
        <v>0</v>
      </c>
      <c r="K38" s="158">
        <f t="shared" si="5"/>
        <v>574</v>
      </c>
      <c r="L38" s="167">
        <f t="shared" si="6"/>
        <v>477</v>
      </c>
      <c r="M38" s="50">
        <f t="shared" si="7"/>
        <v>1051</v>
      </c>
      <c r="N38" s="2" t="s">
        <v>33</v>
      </c>
      <c r="O38" s="82"/>
      <c r="Q38" s="180"/>
    </row>
    <row r="39" spans="1:17" ht="12" customHeight="1" hidden="1">
      <c r="A39" s="48">
        <v>16.0902</v>
      </c>
      <c r="B39" s="35" t="s">
        <v>48</v>
      </c>
      <c r="C39" s="36"/>
      <c r="D39" s="37"/>
      <c r="E39" s="36"/>
      <c r="F39" s="37"/>
      <c r="G39" s="38"/>
      <c r="H39" s="37"/>
      <c r="I39" s="38">
        <v>0</v>
      </c>
      <c r="J39" s="37">
        <v>0</v>
      </c>
      <c r="K39" s="157">
        <f t="shared" si="5"/>
        <v>0</v>
      </c>
      <c r="L39" s="166">
        <f t="shared" si="6"/>
        <v>0</v>
      </c>
      <c r="M39" s="40">
        <f t="shared" si="7"/>
        <v>0</v>
      </c>
      <c r="O39" s="82"/>
      <c r="Q39" s="180"/>
    </row>
    <row r="40" spans="1:17" ht="12" customHeight="1">
      <c r="A40" s="48">
        <v>16.0302</v>
      </c>
      <c r="B40" s="35" t="s">
        <v>49</v>
      </c>
      <c r="C40" s="36">
        <v>80</v>
      </c>
      <c r="D40" s="37">
        <v>44</v>
      </c>
      <c r="E40" s="36">
        <v>0</v>
      </c>
      <c r="F40" s="37">
        <v>0</v>
      </c>
      <c r="G40" s="38">
        <v>0</v>
      </c>
      <c r="H40" s="37">
        <v>0</v>
      </c>
      <c r="I40" s="38">
        <v>0</v>
      </c>
      <c r="J40" s="37">
        <v>0</v>
      </c>
      <c r="K40" s="157">
        <f t="shared" si="5"/>
        <v>80</v>
      </c>
      <c r="L40" s="166">
        <f t="shared" si="6"/>
        <v>44</v>
      </c>
      <c r="M40" s="40">
        <f t="shared" si="7"/>
        <v>124</v>
      </c>
      <c r="O40" s="82"/>
      <c r="Q40" s="180"/>
    </row>
    <row r="41" spans="1:17" ht="12" customHeight="1">
      <c r="A41" s="48"/>
      <c r="B41" s="35" t="s">
        <v>110</v>
      </c>
      <c r="C41" s="36">
        <v>68</v>
      </c>
      <c r="D41" s="37">
        <v>36</v>
      </c>
      <c r="E41" s="36">
        <v>0</v>
      </c>
      <c r="F41" s="37">
        <v>0</v>
      </c>
      <c r="G41" s="38">
        <v>0</v>
      </c>
      <c r="H41" s="37">
        <v>0</v>
      </c>
      <c r="I41" s="38">
        <v>0</v>
      </c>
      <c r="J41" s="37">
        <v>0</v>
      </c>
      <c r="K41" s="157">
        <f t="shared" si="5"/>
        <v>68</v>
      </c>
      <c r="L41" s="166">
        <f t="shared" si="6"/>
        <v>36</v>
      </c>
      <c r="M41" s="40">
        <f t="shared" si="7"/>
        <v>104</v>
      </c>
      <c r="O41" s="82"/>
      <c r="Q41" s="180"/>
    </row>
    <row r="42" spans="1:17" ht="12" customHeight="1">
      <c r="A42" s="42">
        <v>16.0101</v>
      </c>
      <c r="B42" s="43" t="s">
        <v>50</v>
      </c>
      <c r="C42" s="44">
        <v>56</v>
      </c>
      <c r="D42" s="45">
        <v>0</v>
      </c>
      <c r="E42" s="44">
        <v>0</v>
      </c>
      <c r="F42" s="45">
        <v>0</v>
      </c>
      <c r="G42" s="46">
        <v>0</v>
      </c>
      <c r="H42" s="45">
        <v>0</v>
      </c>
      <c r="I42" s="46">
        <v>0</v>
      </c>
      <c r="J42" s="45">
        <v>0</v>
      </c>
      <c r="K42" s="158">
        <f t="shared" si="5"/>
        <v>56</v>
      </c>
      <c r="L42" s="167">
        <f t="shared" si="6"/>
        <v>0</v>
      </c>
      <c r="M42" s="47">
        <f t="shared" si="7"/>
        <v>56</v>
      </c>
      <c r="N42" s="2" t="s">
        <v>33</v>
      </c>
      <c r="O42" s="82"/>
      <c r="Q42" s="180"/>
    </row>
    <row r="43" spans="1:17" ht="12" customHeight="1">
      <c r="A43" s="41">
        <v>50.0901</v>
      </c>
      <c r="B43" s="35" t="s">
        <v>51</v>
      </c>
      <c r="C43" s="36">
        <v>467</v>
      </c>
      <c r="D43" s="37">
        <v>399</v>
      </c>
      <c r="E43" s="36">
        <v>129</v>
      </c>
      <c r="F43" s="37">
        <v>110</v>
      </c>
      <c r="G43" s="38">
        <v>0</v>
      </c>
      <c r="H43" s="37">
        <v>0</v>
      </c>
      <c r="I43" s="38">
        <v>0</v>
      </c>
      <c r="J43" s="37">
        <v>0</v>
      </c>
      <c r="K43" s="157">
        <f t="shared" si="5"/>
        <v>596</v>
      </c>
      <c r="L43" s="166">
        <f t="shared" si="6"/>
        <v>509</v>
      </c>
      <c r="M43" s="83">
        <f t="shared" si="7"/>
        <v>1105</v>
      </c>
      <c r="N43" s="2" t="s">
        <v>33</v>
      </c>
      <c r="O43" s="82"/>
      <c r="Q43" s="180"/>
    </row>
    <row r="44" spans="1:17" ht="12" customHeight="1">
      <c r="A44" s="48">
        <v>50.0903</v>
      </c>
      <c r="B44" s="35" t="s">
        <v>208</v>
      </c>
      <c r="C44" s="36">
        <v>179</v>
      </c>
      <c r="D44" s="37">
        <v>163</v>
      </c>
      <c r="E44" s="36">
        <v>71</v>
      </c>
      <c r="F44" s="37">
        <v>57</v>
      </c>
      <c r="G44" s="38">
        <v>1</v>
      </c>
      <c r="H44" s="37">
        <v>0</v>
      </c>
      <c r="I44" s="38">
        <v>0</v>
      </c>
      <c r="J44" s="37">
        <v>0</v>
      </c>
      <c r="K44" s="157">
        <f t="shared" si="5"/>
        <v>251</v>
      </c>
      <c r="L44" s="166">
        <f t="shared" si="6"/>
        <v>220</v>
      </c>
      <c r="M44" s="83">
        <f t="shared" si="7"/>
        <v>471</v>
      </c>
      <c r="O44" s="82"/>
      <c r="Q44" s="180"/>
    </row>
    <row r="45" spans="1:17" ht="12" customHeight="1">
      <c r="A45" s="49">
        <v>13.1312</v>
      </c>
      <c r="B45" s="43" t="s">
        <v>52</v>
      </c>
      <c r="C45" s="44">
        <v>0</v>
      </c>
      <c r="D45" s="45">
        <v>0</v>
      </c>
      <c r="E45" s="44">
        <v>0</v>
      </c>
      <c r="F45" s="45">
        <v>4</v>
      </c>
      <c r="G45" s="46">
        <v>0</v>
      </c>
      <c r="H45" s="45">
        <v>0</v>
      </c>
      <c r="I45" s="46">
        <v>0</v>
      </c>
      <c r="J45" s="45">
        <v>0</v>
      </c>
      <c r="K45" s="158">
        <f t="shared" si="5"/>
        <v>0</v>
      </c>
      <c r="L45" s="167">
        <f t="shared" si="6"/>
        <v>4</v>
      </c>
      <c r="M45" s="50">
        <f t="shared" si="7"/>
        <v>4</v>
      </c>
      <c r="O45" s="82"/>
      <c r="Q45" s="180"/>
    </row>
    <row r="46" spans="1:17" ht="12" customHeight="1">
      <c r="A46" s="41" t="s">
        <v>53</v>
      </c>
      <c r="B46" s="35" t="s">
        <v>54</v>
      </c>
      <c r="C46" s="36">
        <v>0</v>
      </c>
      <c r="D46" s="37">
        <v>116</v>
      </c>
      <c r="E46" s="36">
        <v>61</v>
      </c>
      <c r="F46" s="37">
        <v>27</v>
      </c>
      <c r="G46" s="38">
        <v>0</v>
      </c>
      <c r="H46" s="37">
        <v>0</v>
      </c>
      <c r="I46" s="38">
        <v>0</v>
      </c>
      <c r="J46" s="37">
        <v>0</v>
      </c>
      <c r="K46" s="157">
        <f t="shared" si="5"/>
        <v>61</v>
      </c>
      <c r="L46" s="166">
        <f t="shared" si="6"/>
        <v>143</v>
      </c>
      <c r="M46" s="83">
        <f t="shared" si="7"/>
        <v>204</v>
      </c>
      <c r="O46" s="82"/>
      <c r="Q46" s="180"/>
    </row>
    <row r="47" spans="1:17" ht="12" customHeight="1">
      <c r="A47" s="34">
        <v>38.0101</v>
      </c>
      <c r="B47" s="35" t="s">
        <v>55</v>
      </c>
      <c r="C47" s="36">
        <v>1252</v>
      </c>
      <c r="D47" s="37">
        <v>456</v>
      </c>
      <c r="E47" s="36">
        <v>236</v>
      </c>
      <c r="F47" s="37">
        <v>380</v>
      </c>
      <c r="G47" s="38">
        <v>0</v>
      </c>
      <c r="H47" s="37">
        <v>0</v>
      </c>
      <c r="I47" s="38">
        <v>0</v>
      </c>
      <c r="J47" s="37">
        <v>0</v>
      </c>
      <c r="K47" s="157">
        <f t="shared" si="5"/>
        <v>1488</v>
      </c>
      <c r="L47" s="166">
        <f t="shared" si="6"/>
        <v>836</v>
      </c>
      <c r="M47" s="40">
        <f t="shared" si="7"/>
        <v>2324</v>
      </c>
      <c r="N47" s="2" t="s">
        <v>33</v>
      </c>
      <c r="O47" s="82"/>
      <c r="Q47" s="180"/>
    </row>
    <row r="48" spans="1:17" ht="12" customHeight="1">
      <c r="A48" s="41">
        <v>45.1001</v>
      </c>
      <c r="B48" s="35" t="s">
        <v>56</v>
      </c>
      <c r="C48" s="36">
        <v>804</v>
      </c>
      <c r="D48" s="37">
        <v>408</v>
      </c>
      <c r="E48" s="36">
        <v>552</v>
      </c>
      <c r="F48" s="37">
        <v>586</v>
      </c>
      <c r="G48" s="38">
        <v>0</v>
      </c>
      <c r="H48" s="37">
        <v>0</v>
      </c>
      <c r="I48" s="38">
        <v>0</v>
      </c>
      <c r="J48" s="37">
        <v>0</v>
      </c>
      <c r="K48" s="157">
        <f t="shared" si="5"/>
        <v>1356</v>
      </c>
      <c r="L48" s="166">
        <f t="shared" si="6"/>
        <v>994</v>
      </c>
      <c r="M48" s="83">
        <f t="shared" si="7"/>
        <v>2350</v>
      </c>
      <c r="N48" s="2" t="s">
        <v>33</v>
      </c>
      <c r="O48" s="82"/>
      <c r="Q48" s="180"/>
    </row>
    <row r="49" spans="1:17" ht="12" customHeight="1">
      <c r="A49" s="84">
        <v>42.0101</v>
      </c>
      <c r="B49" s="85" t="s">
        <v>58</v>
      </c>
      <c r="C49" s="86">
        <v>2296</v>
      </c>
      <c r="D49" s="87">
        <v>2492</v>
      </c>
      <c r="E49" s="86">
        <v>2809</v>
      </c>
      <c r="F49" s="87">
        <v>2632</v>
      </c>
      <c r="G49" s="88"/>
      <c r="H49" s="87">
        <v>0</v>
      </c>
      <c r="I49" s="88">
        <v>0</v>
      </c>
      <c r="J49" s="87">
        <v>0</v>
      </c>
      <c r="K49" s="161">
        <f t="shared" si="5"/>
        <v>5105</v>
      </c>
      <c r="L49" s="170">
        <f t="shared" si="6"/>
        <v>5124</v>
      </c>
      <c r="M49" s="89">
        <f t="shared" si="7"/>
        <v>10229</v>
      </c>
      <c r="N49" s="2" t="s">
        <v>33</v>
      </c>
      <c r="O49" s="82"/>
      <c r="Q49" s="180"/>
    </row>
    <row r="50" spans="1:17" ht="12" customHeight="1">
      <c r="A50" s="208"/>
      <c r="B50" s="209" t="s">
        <v>57</v>
      </c>
      <c r="C50" s="210">
        <v>51</v>
      </c>
      <c r="D50" s="211">
        <v>104</v>
      </c>
      <c r="E50" s="210">
        <v>40</v>
      </c>
      <c r="F50" s="211">
        <v>40</v>
      </c>
      <c r="G50" s="212">
        <v>0</v>
      </c>
      <c r="H50" s="211">
        <v>0</v>
      </c>
      <c r="I50" s="212">
        <v>0</v>
      </c>
      <c r="J50" s="211">
        <v>0</v>
      </c>
      <c r="K50" s="213">
        <f t="shared" si="5"/>
        <v>91</v>
      </c>
      <c r="L50" s="214">
        <f t="shared" si="6"/>
        <v>144</v>
      </c>
      <c r="M50" s="215">
        <f t="shared" si="7"/>
        <v>235</v>
      </c>
      <c r="O50" s="82"/>
      <c r="Q50" s="180"/>
    </row>
    <row r="51" spans="1:17" ht="12" customHeight="1" hidden="1">
      <c r="A51" s="48">
        <v>16.0402</v>
      </c>
      <c r="B51" s="35" t="s">
        <v>59</v>
      </c>
      <c r="C51" s="36"/>
      <c r="D51" s="37"/>
      <c r="E51" s="36"/>
      <c r="F51" s="37"/>
      <c r="G51" s="38"/>
      <c r="H51" s="37"/>
      <c r="I51" s="38">
        <v>0</v>
      </c>
      <c r="J51" s="37">
        <v>0</v>
      </c>
      <c r="K51" s="157">
        <f t="shared" si="5"/>
        <v>0</v>
      </c>
      <c r="L51" s="166">
        <f t="shared" si="6"/>
        <v>0</v>
      </c>
      <c r="M51" s="83">
        <f t="shared" si="7"/>
        <v>0</v>
      </c>
      <c r="N51" s="2" t="s">
        <v>33</v>
      </c>
      <c r="O51" s="82"/>
      <c r="Q51" s="180"/>
    </row>
    <row r="52" spans="1:17" ht="12" customHeight="1">
      <c r="A52" s="41">
        <v>45.1101</v>
      </c>
      <c r="B52" s="35" t="s">
        <v>60</v>
      </c>
      <c r="C52" s="36">
        <v>1308</v>
      </c>
      <c r="D52" s="37">
        <v>656</v>
      </c>
      <c r="E52" s="36">
        <v>416</v>
      </c>
      <c r="F52" s="37">
        <v>484</v>
      </c>
      <c r="G52" s="38"/>
      <c r="H52" s="37">
        <v>0</v>
      </c>
      <c r="I52" s="38">
        <v>0</v>
      </c>
      <c r="J52" s="37">
        <v>0</v>
      </c>
      <c r="K52" s="157">
        <f t="shared" si="5"/>
        <v>1724</v>
      </c>
      <c r="L52" s="166">
        <f t="shared" si="6"/>
        <v>1140</v>
      </c>
      <c r="M52" s="83">
        <f t="shared" si="7"/>
        <v>2864</v>
      </c>
      <c r="N52" s="2" t="s">
        <v>33</v>
      </c>
      <c r="O52" s="82"/>
      <c r="Q52" s="180"/>
    </row>
    <row r="53" spans="1:17" ht="12" customHeight="1">
      <c r="A53" s="41">
        <v>16.0905</v>
      </c>
      <c r="B53" s="35" t="s">
        <v>61</v>
      </c>
      <c r="C53" s="36">
        <v>736</v>
      </c>
      <c r="D53" s="37">
        <v>680</v>
      </c>
      <c r="E53" s="36">
        <v>256</v>
      </c>
      <c r="F53" s="37">
        <v>320</v>
      </c>
      <c r="G53" s="38">
        <v>4</v>
      </c>
      <c r="H53" s="37">
        <v>4</v>
      </c>
      <c r="I53" s="38">
        <v>0</v>
      </c>
      <c r="J53" s="37">
        <v>0</v>
      </c>
      <c r="K53" s="157">
        <f t="shared" si="5"/>
        <v>996</v>
      </c>
      <c r="L53" s="166">
        <f t="shared" si="6"/>
        <v>1004</v>
      </c>
      <c r="M53" s="83">
        <f t="shared" si="7"/>
        <v>2000</v>
      </c>
      <c r="N53" s="2" t="s">
        <v>33</v>
      </c>
      <c r="O53" s="82"/>
      <c r="Q53" s="180"/>
    </row>
    <row r="54" spans="1:17" ht="12" customHeight="1">
      <c r="A54" s="57">
        <v>50.0501</v>
      </c>
      <c r="B54" s="58" t="s">
        <v>62</v>
      </c>
      <c r="C54" s="59">
        <v>261</v>
      </c>
      <c r="D54" s="60">
        <v>344</v>
      </c>
      <c r="E54" s="59">
        <v>109</v>
      </c>
      <c r="F54" s="60">
        <v>93</v>
      </c>
      <c r="G54" s="61">
        <v>0</v>
      </c>
      <c r="H54" s="60">
        <v>0</v>
      </c>
      <c r="I54" s="61">
        <v>0</v>
      </c>
      <c r="J54" s="60">
        <v>0</v>
      </c>
      <c r="K54" s="160">
        <f t="shared" si="5"/>
        <v>370</v>
      </c>
      <c r="L54" s="169">
        <f t="shared" si="6"/>
        <v>437</v>
      </c>
      <c r="M54" s="62">
        <f t="shared" si="7"/>
        <v>807</v>
      </c>
      <c r="N54" s="2" t="s">
        <v>33</v>
      </c>
      <c r="O54" s="82"/>
      <c r="Q54" s="180"/>
    </row>
    <row r="55" spans="1:17" ht="12" customHeight="1">
      <c r="A55" s="90" t="s">
        <v>63</v>
      </c>
      <c r="B55" s="91"/>
      <c r="C55" s="92">
        <f aca="true" t="shared" si="8" ref="C55:J55">SUM(C23:C54)</f>
        <v>25794</v>
      </c>
      <c r="D55" s="92">
        <f t="shared" si="8"/>
        <v>20840</v>
      </c>
      <c r="E55" s="92">
        <f t="shared" si="8"/>
        <v>10769</v>
      </c>
      <c r="F55" s="92">
        <f t="shared" si="8"/>
        <v>11300</v>
      </c>
      <c r="G55" s="92">
        <f t="shared" si="8"/>
        <v>345</v>
      </c>
      <c r="H55" s="93">
        <f t="shared" si="8"/>
        <v>275</v>
      </c>
      <c r="I55" s="92">
        <f t="shared" si="8"/>
        <v>0</v>
      </c>
      <c r="J55" s="93">
        <f t="shared" si="8"/>
        <v>0</v>
      </c>
      <c r="K55" s="92">
        <f t="shared" si="5"/>
        <v>36908</v>
      </c>
      <c r="L55" s="94">
        <f t="shared" si="6"/>
        <v>32415</v>
      </c>
      <c r="M55" s="95">
        <f t="shared" si="7"/>
        <v>69323</v>
      </c>
      <c r="O55" s="82"/>
      <c r="Q55" s="180"/>
    </row>
    <row r="56" spans="1:17" ht="12" customHeight="1">
      <c r="A56" s="96" t="s">
        <v>64</v>
      </c>
      <c r="B56" s="9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O56" s="82"/>
      <c r="Q56" s="180"/>
    </row>
    <row r="57" spans="1:17" ht="12" customHeight="1">
      <c r="A57" s="41">
        <v>26.0101</v>
      </c>
      <c r="B57" s="35" t="s">
        <v>65</v>
      </c>
      <c r="C57" s="36">
        <v>4658</v>
      </c>
      <c r="D57" s="37">
        <v>4064</v>
      </c>
      <c r="E57" s="30">
        <v>1218</v>
      </c>
      <c r="F57" s="37">
        <v>1242</v>
      </c>
      <c r="G57" s="30">
        <v>64</v>
      </c>
      <c r="H57" s="37">
        <v>88</v>
      </c>
      <c r="I57" s="38">
        <v>0</v>
      </c>
      <c r="J57" s="37">
        <v>0</v>
      </c>
      <c r="K57" s="157">
        <f aca="true" t="shared" si="9" ref="K57:L67">(C57+E57+G57+I57)</f>
        <v>5940</v>
      </c>
      <c r="L57" s="166">
        <f t="shared" si="9"/>
        <v>5394</v>
      </c>
      <c r="M57" s="83">
        <f aca="true" t="shared" si="10" ref="M57:M67">SUM(K57:L57)</f>
        <v>11334</v>
      </c>
      <c r="N57" s="2" t="s">
        <v>17</v>
      </c>
      <c r="O57" s="82"/>
      <c r="Q57" s="180"/>
    </row>
    <row r="58" spans="1:17" ht="12" customHeight="1">
      <c r="A58" s="41">
        <v>40.0501</v>
      </c>
      <c r="B58" s="35" t="s">
        <v>66</v>
      </c>
      <c r="C58" s="36">
        <v>2159</v>
      </c>
      <c r="D58" s="37">
        <v>2093</v>
      </c>
      <c r="E58" s="36">
        <v>342</v>
      </c>
      <c r="F58" s="37">
        <v>332</v>
      </c>
      <c r="G58" s="38">
        <v>0</v>
      </c>
      <c r="H58" s="37">
        <v>0</v>
      </c>
      <c r="I58" s="38">
        <v>0</v>
      </c>
      <c r="J58" s="37">
        <v>0</v>
      </c>
      <c r="K58" s="157">
        <f t="shared" si="9"/>
        <v>2501</v>
      </c>
      <c r="L58" s="166">
        <f t="shared" si="9"/>
        <v>2425</v>
      </c>
      <c r="M58" s="83">
        <f t="shared" si="10"/>
        <v>4926</v>
      </c>
      <c r="N58" s="2" t="s">
        <v>17</v>
      </c>
      <c r="O58" s="82"/>
      <c r="Q58" s="180"/>
    </row>
    <row r="59" spans="1:17" ht="12" customHeight="1">
      <c r="A59" s="34">
        <v>11.0401</v>
      </c>
      <c r="B59" s="35" t="s">
        <v>67</v>
      </c>
      <c r="C59" s="36">
        <v>916</v>
      </c>
      <c r="D59" s="37">
        <v>896</v>
      </c>
      <c r="E59" s="36">
        <v>634</v>
      </c>
      <c r="F59" s="37">
        <v>688</v>
      </c>
      <c r="G59" s="38">
        <v>0</v>
      </c>
      <c r="H59" s="37">
        <v>0</v>
      </c>
      <c r="I59" s="38">
        <v>0</v>
      </c>
      <c r="J59" s="37">
        <v>0</v>
      </c>
      <c r="K59" s="157">
        <f t="shared" si="9"/>
        <v>1550</v>
      </c>
      <c r="L59" s="166">
        <f t="shared" si="9"/>
        <v>1584</v>
      </c>
      <c r="M59" s="83">
        <f t="shared" si="10"/>
        <v>3134</v>
      </c>
      <c r="N59" s="2" t="s">
        <v>17</v>
      </c>
      <c r="O59" s="82"/>
      <c r="Q59" s="180"/>
    </row>
    <row r="60" spans="1:17" ht="12" customHeight="1">
      <c r="A60" s="175"/>
      <c r="B60" s="85" t="s">
        <v>186</v>
      </c>
      <c r="C60" s="86">
        <v>0</v>
      </c>
      <c r="D60" s="87">
        <v>0</v>
      </c>
      <c r="E60" s="86">
        <v>15</v>
      </c>
      <c r="F60" s="87">
        <v>15</v>
      </c>
      <c r="G60" s="88">
        <v>0</v>
      </c>
      <c r="H60" s="87">
        <v>0</v>
      </c>
      <c r="I60" s="88">
        <v>0</v>
      </c>
      <c r="J60" s="87"/>
      <c r="K60" s="161">
        <f>(C60+E60+G60+I60)</f>
        <v>15</v>
      </c>
      <c r="L60" s="170">
        <f>(D60+F60+H60+J60)</f>
        <v>15</v>
      </c>
      <c r="M60" s="89">
        <f>SUM(K60:L60)</f>
        <v>30</v>
      </c>
      <c r="O60" s="82"/>
      <c r="Q60" s="180"/>
    </row>
    <row r="61" spans="1:17" ht="12" customHeight="1" hidden="1">
      <c r="A61" s="41">
        <v>26.1301</v>
      </c>
      <c r="B61" s="35" t="s">
        <v>68</v>
      </c>
      <c r="C61" s="36"/>
      <c r="D61" s="37"/>
      <c r="E61" s="36"/>
      <c r="F61" s="37"/>
      <c r="G61" s="38"/>
      <c r="H61" s="37"/>
      <c r="I61" s="38">
        <v>0</v>
      </c>
      <c r="J61" s="37">
        <v>0</v>
      </c>
      <c r="K61" s="157">
        <f t="shared" si="9"/>
        <v>0</v>
      </c>
      <c r="L61" s="166">
        <f t="shared" si="9"/>
        <v>0</v>
      </c>
      <c r="M61" s="40">
        <f t="shared" si="10"/>
        <v>0</v>
      </c>
      <c r="N61" s="2" t="s">
        <v>17</v>
      </c>
      <c r="O61" s="82"/>
      <c r="Q61" s="180"/>
    </row>
    <row r="62" spans="1:17" ht="12" customHeight="1">
      <c r="A62" s="41">
        <v>45.0701</v>
      </c>
      <c r="B62" s="35" t="s">
        <v>69</v>
      </c>
      <c r="C62" s="36">
        <v>2040</v>
      </c>
      <c r="D62" s="37">
        <v>1956</v>
      </c>
      <c r="E62" s="36">
        <v>319</v>
      </c>
      <c r="F62" s="37">
        <v>304</v>
      </c>
      <c r="G62" s="38">
        <v>51</v>
      </c>
      <c r="H62" s="37">
        <v>51</v>
      </c>
      <c r="I62" s="38">
        <v>0</v>
      </c>
      <c r="J62" s="37">
        <v>0</v>
      </c>
      <c r="K62" s="157">
        <f t="shared" si="9"/>
        <v>2410</v>
      </c>
      <c r="L62" s="166">
        <f t="shared" si="9"/>
        <v>2311</v>
      </c>
      <c r="M62" s="83">
        <f t="shared" si="10"/>
        <v>4721</v>
      </c>
      <c r="N62" s="2" t="s">
        <v>17</v>
      </c>
      <c r="O62" s="82"/>
      <c r="Q62" s="180"/>
    </row>
    <row r="63" spans="1:17" ht="12" customHeight="1">
      <c r="A63" s="48">
        <v>40.0601</v>
      </c>
      <c r="B63" s="35" t="s">
        <v>70</v>
      </c>
      <c r="C63" s="36">
        <v>802</v>
      </c>
      <c r="D63" s="37">
        <v>644</v>
      </c>
      <c r="E63" s="36">
        <v>63</v>
      </c>
      <c r="F63" s="37">
        <v>122</v>
      </c>
      <c r="G63" s="38">
        <v>0</v>
      </c>
      <c r="H63" s="37">
        <v>0</v>
      </c>
      <c r="I63" s="38">
        <v>0</v>
      </c>
      <c r="J63" s="37">
        <v>0</v>
      </c>
      <c r="K63" s="157">
        <f t="shared" si="9"/>
        <v>865</v>
      </c>
      <c r="L63" s="166">
        <f t="shared" si="9"/>
        <v>766</v>
      </c>
      <c r="M63" s="83">
        <f t="shared" si="10"/>
        <v>1631</v>
      </c>
      <c r="N63" s="2" t="s">
        <v>17</v>
      </c>
      <c r="O63" s="82"/>
      <c r="Q63" s="180"/>
    </row>
    <row r="64" spans="1:17" ht="12" customHeight="1">
      <c r="A64" s="34">
        <v>27.0101</v>
      </c>
      <c r="B64" s="35" t="s">
        <v>71</v>
      </c>
      <c r="C64" s="36">
        <v>5159</v>
      </c>
      <c r="D64" s="37">
        <v>4079</v>
      </c>
      <c r="E64" s="36">
        <v>648</v>
      </c>
      <c r="F64" s="37">
        <v>516</v>
      </c>
      <c r="G64" s="38">
        <v>12</v>
      </c>
      <c r="H64" s="37">
        <v>25</v>
      </c>
      <c r="I64" s="38">
        <v>0</v>
      </c>
      <c r="J64" s="37">
        <v>3</v>
      </c>
      <c r="K64" s="157">
        <f t="shared" si="9"/>
        <v>5819</v>
      </c>
      <c r="L64" s="166">
        <f t="shared" si="9"/>
        <v>4623</v>
      </c>
      <c r="M64" s="40">
        <f t="shared" si="10"/>
        <v>10442</v>
      </c>
      <c r="O64" s="82"/>
      <c r="Q64" s="180"/>
    </row>
    <row r="65" spans="1:17" ht="12" customHeight="1">
      <c r="A65" s="84">
        <v>40.0801</v>
      </c>
      <c r="B65" s="85" t="s">
        <v>72</v>
      </c>
      <c r="C65" s="86">
        <v>919</v>
      </c>
      <c r="D65" s="87">
        <v>1077</v>
      </c>
      <c r="E65" s="184">
        <v>55</v>
      </c>
      <c r="F65" s="87">
        <v>93</v>
      </c>
      <c r="G65" s="182">
        <v>0</v>
      </c>
      <c r="H65" s="87">
        <v>0</v>
      </c>
      <c r="I65" s="88">
        <v>0</v>
      </c>
      <c r="J65" s="87">
        <v>0</v>
      </c>
      <c r="K65" s="161">
        <f t="shared" si="9"/>
        <v>974</v>
      </c>
      <c r="L65" s="170">
        <f t="shared" si="9"/>
        <v>1170</v>
      </c>
      <c r="M65" s="89">
        <f t="shared" si="10"/>
        <v>2144</v>
      </c>
      <c r="N65" s="2" t="s">
        <v>17</v>
      </c>
      <c r="O65" s="82"/>
      <c r="Q65" s="180"/>
    </row>
    <row r="66" spans="1:17" ht="12" customHeight="1">
      <c r="A66" s="48">
        <v>14.9999</v>
      </c>
      <c r="B66" s="35" t="s">
        <v>73</v>
      </c>
      <c r="C66" s="36">
        <v>39</v>
      </c>
      <c r="D66" s="37">
        <v>72</v>
      </c>
      <c r="E66" s="36">
        <v>20</v>
      </c>
      <c r="F66" s="37">
        <v>1</v>
      </c>
      <c r="G66" s="38">
        <v>0</v>
      </c>
      <c r="H66" s="37">
        <v>0</v>
      </c>
      <c r="I66" s="38">
        <v>0</v>
      </c>
      <c r="J66" s="37">
        <v>0</v>
      </c>
      <c r="K66" s="157">
        <f t="shared" si="9"/>
        <v>59</v>
      </c>
      <c r="L66" s="166">
        <f t="shared" si="9"/>
        <v>73</v>
      </c>
      <c r="M66" s="83">
        <f t="shared" si="10"/>
        <v>132</v>
      </c>
      <c r="N66" s="2" t="s">
        <v>17</v>
      </c>
      <c r="O66" s="82"/>
      <c r="Q66" s="180"/>
    </row>
    <row r="67" spans="1:17" ht="12" customHeight="1">
      <c r="A67" s="48" t="s">
        <v>74</v>
      </c>
      <c r="B67" s="35" t="s">
        <v>75</v>
      </c>
      <c r="C67" s="36">
        <v>0</v>
      </c>
      <c r="D67" s="37">
        <v>0</v>
      </c>
      <c r="E67" s="110">
        <v>58</v>
      </c>
      <c r="F67" s="37">
        <v>40</v>
      </c>
      <c r="G67" s="111">
        <v>0</v>
      </c>
      <c r="H67" s="37">
        <v>0</v>
      </c>
      <c r="I67" s="38">
        <v>0</v>
      </c>
      <c r="J67" s="37">
        <v>0</v>
      </c>
      <c r="K67" s="157">
        <f t="shared" si="9"/>
        <v>58</v>
      </c>
      <c r="L67" s="166">
        <f t="shared" si="9"/>
        <v>40</v>
      </c>
      <c r="M67" s="83">
        <f t="shared" si="10"/>
        <v>98</v>
      </c>
      <c r="O67" s="82"/>
      <c r="Q67" s="180"/>
    </row>
    <row r="68" spans="1:17" ht="12" customHeight="1">
      <c r="A68" s="100" t="s">
        <v>76</v>
      </c>
      <c r="B68" s="101"/>
      <c r="C68" s="174">
        <f aca="true" t="shared" si="11" ref="C68:J68">SUM(C57:C67)</f>
        <v>16692</v>
      </c>
      <c r="D68" s="103">
        <f t="shared" si="11"/>
        <v>14881</v>
      </c>
      <c r="E68" s="102">
        <f t="shared" si="11"/>
        <v>3372</v>
      </c>
      <c r="F68" s="172">
        <f t="shared" si="11"/>
        <v>3353</v>
      </c>
      <c r="G68" s="173">
        <f t="shared" si="11"/>
        <v>127</v>
      </c>
      <c r="H68" s="103">
        <f t="shared" si="11"/>
        <v>164</v>
      </c>
      <c r="I68" s="102">
        <f t="shared" si="11"/>
        <v>0</v>
      </c>
      <c r="J68" s="103">
        <f t="shared" si="11"/>
        <v>3</v>
      </c>
      <c r="K68" s="102">
        <f>(C68+E68+G68+I68)</f>
        <v>20191</v>
      </c>
      <c r="L68" s="104">
        <f>(D68+F68+H68+J68)</f>
        <v>18401</v>
      </c>
      <c r="M68" s="105">
        <f>SUM(K68:L68)</f>
        <v>38592</v>
      </c>
      <c r="O68" s="82"/>
      <c r="Q68" s="180"/>
    </row>
    <row r="69" spans="1:17" ht="12" customHeight="1">
      <c r="A69" s="106" t="s">
        <v>77</v>
      </c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O69" s="82"/>
      <c r="Q69" s="180"/>
    </row>
    <row r="70" spans="1:17" ht="12" customHeight="1">
      <c r="A70" s="34">
        <v>52.0301</v>
      </c>
      <c r="B70" s="35" t="s">
        <v>78</v>
      </c>
      <c r="C70" s="36">
        <v>1680</v>
      </c>
      <c r="D70" s="37">
        <v>1512</v>
      </c>
      <c r="E70" s="36">
        <v>1209</v>
      </c>
      <c r="F70" s="37">
        <v>1163</v>
      </c>
      <c r="G70" s="36">
        <v>78</v>
      </c>
      <c r="H70" s="37">
        <v>0</v>
      </c>
      <c r="I70" s="38">
        <v>0</v>
      </c>
      <c r="J70" s="37">
        <v>0</v>
      </c>
      <c r="K70" s="157">
        <f aca="true" t="shared" si="12" ref="K70:K78">(C70+E70+G70+I70)</f>
        <v>2967</v>
      </c>
      <c r="L70" s="166">
        <f aca="true" t="shared" si="13" ref="L70:L78">(D70+F70+H70+J70)</f>
        <v>2675</v>
      </c>
      <c r="M70" s="40">
        <f aca="true" t="shared" si="14" ref="M70:M78">SUM(K70:L70)</f>
        <v>5642</v>
      </c>
      <c r="N70" s="2" t="s">
        <v>79</v>
      </c>
      <c r="O70" s="82"/>
      <c r="Q70" s="180"/>
    </row>
    <row r="71" spans="1:17" ht="12" customHeight="1">
      <c r="A71" s="41">
        <v>52.0201</v>
      </c>
      <c r="B71" s="35" t="s">
        <v>80</v>
      </c>
      <c r="C71" s="36">
        <v>379</v>
      </c>
      <c r="D71" s="37">
        <v>395</v>
      </c>
      <c r="E71" s="36">
        <v>90</v>
      </c>
      <c r="F71" s="37">
        <v>96</v>
      </c>
      <c r="G71" s="36">
        <v>0</v>
      </c>
      <c r="H71" s="37">
        <v>105</v>
      </c>
      <c r="I71" s="38">
        <v>0</v>
      </c>
      <c r="J71" s="37">
        <v>0</v>
      </c>
      <c r="K71" s="157">
        <f t="shared" si="12"/>
        <v>469</v>
      </c>
      <c r="L71" s="166">
        <f t="shared" si="13"/>
        <v>596</v>
      </c>
      <c r="M71" s="83">
        <f t="shared" si="14"/>
        <v>1065</v>
      </c>
      <c r="N71" s="2" t="s">
        <v>79</v>
      </c>
      <c r="O71" s="82"/>
      <c r="Q71" s="180"/>
    </row>
    <row r="72" spans="1:17" ht="12" customHeight="1">
      <c r="A72" s="41">
        <v>45.0601</v>
      </c>
      <c r="B72" s="35" t="s">
        <v>81</v>
      </c>
      <c r="C72" s="36">
        <v>1635</v>
      </c>
      <c r="D72" s="37">
        <v>1380</v>
      </c>
      <c r="E72" s="36">
        <v>255</v>
      </c>
      <c r="F72" s="37">
        <v>219</v>
      </c>
      <c r="G72" s="38">
        <v>75</v>
      </c>
      <c r="H72" s="37">
        <v>0</v>
      </c>
      <c r="I72" s="38">
        <v>0</v>
      </c>
      <c r="J72" s="37">
        <v>0</v>
      </c>
      <c r="K72" s="157">
        <f t="shared" si="12"/>
        <v>1965</v>
      </c>
      <c r="L72" s="166">
        <f t="shared" si="13"/>
        <v>1599</v>
      </c>
      <c r="M72" s="83">
        <f t="shared" si="14"/>
        <v>3564</v>
      </c>
      <c r="N72" s="2" t="s">
        <v>79</v>
      </c>
      <c r="O72" s="82"/>
      <c r="Q72" s="180"/>
    </row>
    <row r="73" spans="1:17" ht="12" customHeight="1">
      <c r="A73" s="185">
        <v>52.0801</v>
      </c>
      <c r="B73" s="85" t="s">
        <v>82</v>
      </c>
      <c r="C73" s="86">
        <v>93</v>
      </c>
      <c r="D73" s="87">
        <v>105</v>
      </c>
      <c r="E73" s="86">
        <v>1023</v>
      </c>
      <c r="F73" s="87">
        <v>972</v>
      </c>
      <c r="G73" s="88">
        <v>12</v>
      </c>
      <c r="H73" s="87">
        <v>72</v>
      </c>
      <c r="I73" s="88">
        <v>0</v>
      </c>
      <c r="J73" s="87">
        <v>0</v>
      </c>
      <c r="K73" s="161">
        <f t="shared" si="12"/>
        <v>1128</v>
      </c>
      <c r="L73" s="170">
        <f t="shared" si="13"/>
        <v>1149</v>
      </c>
      <c r="M73" s="89">
        <f t="shared" si="14"/>
        <v>2277</v>
      </c>
      <c r="N73" s="2" t="s">
        <v>79</v>
      </c>
      <c r="O73" s="82"/>
      <c r="Q73" s="180"/>
    </row>
    <row r="74" spans="1:17" ht="12" customHeight="1">
      <c r="A74" s="81">
        <v>11.0401</v>
      </c>
      <c r="B74" s="43" t="s">
        <v>83</v>
      </c>
      <c r="C74" s="44">
        <v>1687</v>
      </c>
      <c r="D74" s="45">
        <v>1438</v>
      </c>
      <c r="E74" s="44">
        <v>1398</v>
      </c>
      <c r="F74" s="45">
        <v>1239</v>
      </c>
      <c r="G74" s="46">
        <v>75</v>
      </c>
      <c r="H74" s="45">
        <v>105</v>
      </c>
      <c r="I74" s="46">
        <v>0</v>
      </c>
      <c r="J74" s="45">
        <v>0</v>
      </c>
      <c r="K74" s="158">
        <f t="shared" si="12"/>
        <v>3160</v>
      </c>
      <c r="L74" s="167">
        <f t="shared" si="13"/>
        <v>2782</v>
      </c>
      <c r="M74" s="47">
        <f t="shared" si="14"/>
        <v>5942</v>
      </c>
      <c r="N74" s="2" t="s">
        <v>79</v>
      </c>
      <c r="O74" s="82"/>
      <c r="Q74" s="180"/>
    </row>
    <row r="75" spans="1:17" ht="12" customHeight="1">
      <c r="A75" s="41">
        <v>52.1101</v>
      </c>
      <c r="B75" s="35" t="s">
        <v>84</v>
      </c>
      <c r="C75" s="36">
        <v>57</v>
      </c>
      <c r="D75" s="37">
        <v>0</v>
      </c>
      <c r="E75" s="36">
        <v>0</v>
      </c>
      <c r="F75" s="37">
        <v>0</v>
      </c>
      <c r="G75" s="38">
        <v>0</v>
      </c>
      <c r="H75" s="37">
        <v>0</v>
      </c>
      <c r="I75" s="38">
        <v>0</v>
      </c>
      <c r="J75" s="37">
        <v>0</v>
      </c>
      <c r="K75" s="157">
        <f t="shared" si="12"/>
        <v>57</v>
      </c>
      <c r="L75" s="166">
        <f t="shared" si="13"/>
        <v>0</v>
      </c>
      <c r="M75" s="40">
        <f t="shared" si="14"/>
        <v>57</v>
      </c>
      <c r="O75" s="82"/>
      <c r="Q75" s="180"/>
    </row>
    <row r="76" spans="1:17" ht="12" customHeight="1">
      <c r="A76" s="41">
        <v>52.0201</v>
      </c>
      <c r="B76" s="35" t="s">
        <v>85</v>
      </c>
      <c r="C76" s="36">
        <v>0</v>
      </c>
      <c r="D76" s="37">
        <v>0</v>
      </c>
      <c r="E76" s="36">
        <v>1995</v>
      </c>
      <c r="F76" s="37">
        <v>2565</v>
      </c>
      <c r="G76" s="38">
        <v>108</v>
      </c>
      <c r="H76" s="37">
        <v>111</v>
      </c>
      <c r="I76" s="38">
        <v>0</v>
      </c>
      <c r="J76" s="37">
        <v>0</v>
      </c>
      <c r="K76" s="157">
        <f t="shared" si="12"/>
        <v>2103</v>
      </c>
      <c r="L76" s="166">
        <f t="shared" si="13"/>
        <v>2676</v>
      </c>
      <c r="M76" s="40">
        <f t="shared" si="14"/>
        <v>4779</v>
      </c>
      <c r="N76" s="2" t="s">
        <v>79</v>
      </c>
      <c r="O76" s="82"/>
      <c r="Q76" s="180"/>
    </row>
    <row r="77" spans="1:17" ht="12" customHeight="1">
      <c r="A77" s="41">
        <v>52.1401</v>
      </c>
      <c r="B77" s="35" t="s">
        <v>86</v>
      </c>
      <c r="C77" s="110">
        <v>0</v>
      </c>
      <c r="D77" s="37">
        <v>0</v>
      </c>
      <c r="E77" s="110">
        <v>1944</v>
      </c>
      <c r="F77" s="37">
        <v>1902</v>
      </c>
      <c r="G77" s="111">
        <v>111</v>
      </c>
      <c r="H77" s="37">
        <v>105</v>
      </c>
      <c r="I77" s="111">
        <v>0</v>
      </c>
      <c r="J77" s="37">
        <v>3</v>
      </c>
      <c r="K77" s="162">
        <f t="shared" si="12"/>
        <v>2055</v>
      </c>
      <c r="L77" s="166">
        <f t="shared" si="13"/>
        <v>2010</v>
      </c>
      <c r="M77" s="83">
        <f t="shared" si="14"/>
        <v>4065</v>
      </c>
      <c r="N77" s="2" t="s">
        <v>79</v>
      </c>
      <c r="O77" s="82"/>
      <c r="Q77" s="180"/>
    </row>
    <row r="78" spans="1:17" ht="12" customHeight="1">
      <c r="A78" s="202" t="s">
        <v>87</v>
      </c>
      <c r="B78" s="203"/>
      <c r="C78" s="204">
        <f>SUM(C70:C77)</f>
        <v>5531</v>
      </c>
      <c r="D78" s="205">
        <f aca="true" t="shared" si="15" ref="D78:J78">SUM(D70:D77)</f>
        <v>4830</v>
      </c>
      <c r="E78" s="204">
        <f t="shared" si="15"/>
        <v>7914</v>
      </c>
      <c r="F78" s="205">
        <f t="shared" si="15"/>
        <v>8156</v>
      </c>
      <c r="G78" s="204">
        <f t="shared" si="15"/>
        <v>459</v>
      </c>
      <c r="H78" s="205">
        <f>SUM(H70:H77)</f>
        <v>498</v>
      </c>
      <c r="I78" s="204">
        <f t="shared" si="15"/>
        <v>0</v>
      </c>
      <c r="J78" s="205">
        <f t="shared" si="15"/>
        <v>3</v>
      </c>
      <c r="K78" s="204">
        <f t="shared" si="12"/>
        <v>13904</v>
      </c>
      <c r="L78" s="206">
        <f t="shared" si="13"/>
        <v>13487</v>
      </c>
      <c r="M78" s="207">
        <f t="shared" si="14"/>
        <v>27391</v>
      </c>
      <c r="O78" s="82"/>
      <c r="Q78" s="180"/>
    </row>
    <row r="79" spans="1:17" ht="12" customHeight="1">
      <c r="A79" s="216" t="s">
        <v>88</v>
      </c>
      <c r="B79" s="217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9"/>
      <c r="O79" s="82"/>
      <c r="Q79" s="180"/>
    </row>
    <row r="80" spans="1:17" ht="12" customHeight="1">
      <c r="A80" s="28">
        <v>13.0404</v>
      </c>
      <c r="B80" s="29" t="s">
        <v>89</v>
      </c>
      <c r="C80" s="30">
        <v>0</v>
      </c>
      <c r="D80" s="31">
        <v>0</v>
      </c>
      <c r="E80" s="30">
        <v>0</v>
      </c>
      <c r="F80" s="31">
        <v>0</v>
      </c>
      <c r="G80" s="32">
        <v>0</v>
      </c>
      <c r="H80" s="31">
        <v>0</v>
      </c>
      <c r="I80" s="32">
        <v>147</v>
      </c>
      <c r="J80" s="31">
        <v>126</v>
      </c>
      <c r="K80" s="156">
        <f aca="true" t="shared" si="16" ref="K80:K93">(C80+E80+G80+I80)</f>
        <v>147</v>
      </c>
      <c r="L80" s="165">
        <f aca="true" t="shared" si="17" ref="L80:L93">(D80+F80+H80+J80)</f>
        <v>126</v>
      </c>
      <c r="M80" s="113">
        <f aca="true" t="shared" si="18" ref="M80:M93">SUM(K80:L80)</f>
        <v>273</v>
      </c>
      <c r="O80" s="82"/>
      <c r="Q80" s="180"/>
    </row>
    <row r="81" spans="1:17" ht="12" customHeight="1">
      <c r="A81" s="41">
        <v>8</v>
      </c>
      <c r="B81" s="35" t="s">
        <v>199</v>
      </c>
      <c r="C81" s="36">
        <v>60</v>
      </c>
      <c r="D81" s="37">
        <v>72</v>
      </c>
      <c r="E81" s="36">
        <v>821</v>
      </c>
      <c r="F81" s="37">
        <v>715</v>
      </c>
      <c r="G81" s="38">
        <v>0</v>
      </c>
      <c r="H81" s="37">
        <v>0</v>
      </c>
      <c r="I81" s="38">
        <v>0</v>
      </c>
      <c r="J81" s="37">
        <v>0</v>
      </c>
      <c r="K81" s="157">
        <f t="shared" si="16"/>
        <v>881</v>
      </c>
      <c r="L81" s="166">
        <f t="shared" si="17"/>
        <v>787</v>
      </c>
      <c r="M81" s="83">
        <f t="shared" si="18"/>
        <v>1668</v>
      </c>
      <c r="N81" s="2" t="s">
        <v>19</v>
      </c>
      <c r="O81" s="82"/>
      <c r="P81" s="112"/>
      <c r="Q81" s="180"/>
    </row>
    <row r="82" spans="1:17" ht="12" customHeight="1">
      <c r="A82" s="48">
        <v>13.0101</v>
      </c>
      <c r="B82" s="35" t="s">
        <v>201</v>
      </c>
      <c r="C82" s="36">
        <v>0</v>
      </c>
      <c r="D82" s="37">
        <v>0</v>
      </c>
      <c r="E82" s="36">
        <v>0</v>
      </c>
      <c r="F82" s="37">
        <v>0</v>
      </c>
      <c r="G82" s="38">
        <v>270</v>
      </c>
      <c r="H82" s="37">
        <v>282</v>
      </c>
      <c r="I82" s="38">
        <v>0</v>
      </c>
      <c r="J82" s="37">
        <v>0</v>
      </c>
      <c r="K82" s="157">
        <f t="shared" si="16"/>
        <v>270</v>
      </c>
      <c r="L82" s="166">
        <f t="shared" si="17"/>
        <v>282</v>
      </c>
      <c r="M82" s="83">
        <f t="shared" si="18"/>
        <v>552</v>
      </c>
      <c r="N82" s="2" t="s">
        <v>19</v>
      </c>
      <c r="O82" s="82"/>
      <c r="P82" s="112"/>
      <c r="Q82" s="180"/>
    </row>
    <row r="83" spans="1:17" ht="12" customHeight="1">
      <c r="A83" s="84"/>
      <c r="B83" s="85" t="s">
        <v>200</v>
      </c>
      <c r="C83" s="86">
        <v>148</v>
      </c>
      <c r="D83" s="87">
        <v>164</v>
      </c>
      <c r="E83" s="86">
        <v>0</v>
      </c>
      <c r="F83" s="87">
        <v>0</v>
      </c>
      <c r="G83" s="88">
        <v>0</v>
      </c>
      <c r="H83" s="87">
        <v>0</v>
      </c>
      <c r="I83" s="88">
        <v>0</v>
      </c>
      <c r="J83" s="87">
        <v>0</v>
      </c>
      <c r="K83" s="161">
        <f t="shared" si="16"/>
        <v>148</v>
      </c>
      <c r="L83" s="170">
        <f t="shared" si="17"/>
        <v>164</v>
      </c>
      <c r="M83" s="89">
        <f t="shared" si="18"/>
        <v>312</v>
      </c>
      <c r="O83" s="82"/>
      <c r="Q83" s="180"/>
    </row>
    <row r="84" spans="1:17" ht="12" customHeight="1">
      <c r="A84" s="48">
        <v>13.0401</v>
      </c>
      <c r="B84" s="35" t="s">
        <v>205</v>
      </c>
      <c r="C84" s="36">
        <v>0</v>
      </c>
      <c r="D84" s="37">
        <v>0</v>
      </c>
      <c r="E84" s="36">
        <v>0</v>
      </c>
      <c r="F84" s="37">
        <v>0</v>
      </c>
      <c r="G84" s="38">
        <v>195</v>
      </c>
      <c r="H84" s="37">
        <v>159</v>
      </c>
      <c r="I84" s="38">
        <v>0</v>
      </c>
      <c r="J84" s="37">
        <v>0</v>
      </c>
      <c r="K84" s="157">
        <f t="shared" si="16"/>
        <v>195</v>
      </c>
      <c r="L84" s="166">
        <f t="shared" si="17"/>
        <v>159</v>
      </c>
      <c r="M84" s="83">
        <f t="shared" si="18"/>
        <v>354</v>
      </c>
      <c r="N84" s="2" t="s">
        <v>19</v>
      </c>
      <c r="O84" s="82"/>
      <c r="Q84" s="180"/>
    </row>
    <row r="85" spans="1:17" ht="12" customHeight="1">
      <c r="A85" s="81">
        <v>13.1202</v>
      </c>
      <c r="B85" s="43" t="s">
        <v>207</v>
      </c>
      <c r="C85" s="44">
        <v>266</v>
      </c>
      <c r="D85" s="45">
        <v>300</v>
      </c>
      <c r="E85" s="44">
        <v>3248</v>
      </c>
      <c r="F85" s="45">
        <v>3069</v>
      </c>
      <c r="G85" s="46">
        <v>0</v>
      </c>
      <c r="H85" s="45">
        <v>0</v>
      </c>
      <c r="I85" s="46">
        <v>0</v>
      </c>
      <c r="J85" s="45">
        <v>0</v>
      </c>
      <c r="K85" s="158">
        <f t="shared" si="16"/>
        <v>3514</v>
      </c>
      <c r="L85" s="167">
        <f t="shared" si="17"/>
        <v>3369</v>
      </c>
      <c r="M85" s="47">
        <f t="shared" si="18"/>
        <v>6883</v>
      </c>
      <c r="N85" s="2" t="s">
        <v>19</v>
      </c>
      <c r="O85" s="82"/>
      <c r="Q85" s="180"/>
    </row>
    <row r="86" spans="1:17" ht="12" customHeight="1">
      <c r="A86" s="34">
        <v>13.1205</v>
      </c>
      <c r="B86" s="35" t="s">
        <v>202</v>
      </c>
      <c r="C86" s="36">
        <v>0</v>
      </c>
      <c r="D86" s="37">
        <v>0</v>
      </c>
      <c r="E86" s="36">
        <v>0</v>
      </c>
      <c r="F86" s="37">
        <v>0</v>
      </c>
      <c r="G86" s="38">
        <v>78</v>
      </c>
      <c r="H86" s="37">
        <v>72</v>
      </c>
      <c r="I86" s="38">
        <v>0</v>
      </c>
      <c r="J86" s="37">
        <v>0</v>
      </c>
      <c r="K86" s="157">
        <f t="shared" si="16"/>
        <v>78</v>
      </c>
      <c r="L86" s="166">
        <f t="shared" si="17"/>
        <v>72</v>
      </c>
      <c r="M86" s="83">
        <f t="shared" si="18"/>
        <v>150</v>
      </c>
      <c r="N86" s="2" t="s">
        <v>19</v>
      </c>
      <c r="O86" s="82"/>
      <c r="Q86" s="180"/>
    </row>
    <row r="87" spans="1:17" ht="12" customHeight="1">
      <c r="A87" s="41">
        <v>31.0601</v>
      </c>
      <c r="B87" s="35" t="s">
        <v>91</v>
      </c>
      <c r="C87" s="36">
        <v>360</v>
      </c>
      <c r="D87" s="37">
        <v>334</v>
      </c>
      <c r="E87" s="36">
        <v>228</v>
      </c>
      <c r="F87" s="37">
        <v>181</v>
      </c>
      <c r="G87" s="38">
        <v>0</v>
      </c>
      <c r="H87" s="37">
        <v>0</v>
      </c>
      <c r="I87" s="38">
        <v>0</v>
      </c>
      <c r="J87" s="37">
        <v>0</v>
      </c>
      <c r="K87" s="157">
        <f t="shared" si="16"/>
        <v>588</v>
      </c>
      <c r="L87" s="166">
        <f t="shared" si="17"/>
        <v>515</v>
      </c>
      <c r="M87" s="83">
        <f t="shared" si="18"/>
        <v>1103</v>
      </c>
      <c r="O87" s="82"/>
      <c r="Q87" s="180"/>
    </row>
    <row r="88" spans="1:17" ht="12" customHeight="1">
      <c r="A88" s="81">
        <v>13.1314</v>
      </c>
      <c r="B88" s="43" t="s">
        <v>92</v>
      </c>
      <c r="C88" s="44">
        <v>0</v>
      </c>
      <c r="D88" s="45">
        <v>0</v>
      </c>
      <c r="E88" s="44">
        <v>176</v>
      </c>
      <c r="F88" s="45">
        <v>184</v>
      </c>
      <c r="G88" s="46">
        <v>0</v>
      </c>
      <c r="H88" s="45">
        <v>0</v>
      </c>
      <c r="I88" s="46">
        <v>0</v>
      </c>
      <c r="J88" s="45">
        <v>0</v>
      </c>
      <c r="K88" s="158">
        <f t="shared" si="16"/>
        <v>176</v>
      </c>
      <c r="L88" s="167">
        <f t="shared" si="17"/>
        <v>184</v>
      </c>
      <c r="M88" s="50">
        <f t="shared" si="18"/>
        <v>360</v>
      </c>
      <c r="N88" s="2" t="s">
        <v>19</v>
      </c>
      <c r="O88" s="82"/>
      <c r="Q88" s="180"/>
    </row>
    <row r="89" spans="1:17" ht="12" customHeight="1" hidden="1">
      <c r="A89" s="41"/>
      <c r="B89" s="35" t="s">
        <v>90</v>
      </c>
      <c r="C89" s="36"/>
      <c r="D89" s="37"/>
      <c r="E89" s="36"/>
      <c r="F89" s="37"/>
      <c r="G89" s="38"/>
      <c r="H89" s="37"/>
      <c r="I89" s="38"/>
      <c r="J89" s="37"/>
      <c r="K89" s="157">
        <f t="shared" si="16"/>
        <v>0</v>
      </c>
      <c r="L89" s="166">
        <f t="shared" si="17"/>
        <v>0</v>
      </c>
      <c r="M89" s="83">
        <f t="shared" si="18"/>
        <v>0</v>
      </c>
      <c r="O89" s="82"/>
      <c r="Q89" s="180"/>
    </row>
    <row r="90" spans="1:17" ht="12" customHeight="1">
      <c r="A90" s="48">
        <v>13.1314</v>
      </c>
      <c r="B90" s="35" t="s">
        <v>206</v>
      </c>
      <c r="C90" s="36">
        <v>226</v>
      </c>
      <c r="D90" s="37">
        <v>479</v>
      </c>
      <c r="E90" s="36">
        <v>534</v>
      </c>
      <c r="F90" s="37">
        <v>663</v>
      </c>
      <c r="G90" s="38">
        <v>0</v>
      </c>
      <c r="H90" s="37">
        <v>0</v>
      </c>
      <c r="I90" s="38">
        <v>0</v>
      </c>
      <c r="J90" s="37">
        <v>0</v>
      </c>
      <c r="K90" s="157">
        <f t="shared" si="16"/>
        <v>760</v>
      </c>
      <c r="L90" s="166">
        <f t="shared" si="17"/>
        <v>1142</v>
      </c>
      <c r="M90" s="83">
        <f t="shared" si="18"/>
        <v>1902</v>
      </c>
      <c r="N90" s="2" t="s">
        <v>19</v>
      </c>
      <c r="O90" s="82"/>
      <c r="Q90" s="180"/>
    </row>
    <row r="91" spans="1:17" ht="12" customHeight="1">
      <c r="A91" s="41">
        <v>13.1315</v>
      </c>
      <c r="B91" s="35" t="s">
        <v>203</v>
      </c>
      <c r="C91" s="36">
        <v>0</v>
      </c>
      <c r="D91" s="37">
        <v>0</v>
      </c>
      <c r="E91" s="36">
        <v>0</v>
      </c>
      <c r="F91" s="37">
        <v>0</v>
      </c>
      <c r="G91" s="38">
        <v>90</v>
      </c>
      <c r="H91" s="37">
        <v>81</v>
      </c>
      <c r="I91" s="38">
        <v>0</v>
      </c>
      <c r="J91" s="37">
        <v>0</v>
      </c>
      <c r="K91" s="157">
        <f t="shared" si="16"/>
        <v>90</v>
      </c>
      <c r="L91" s="166">
        <f t="shared" si="17"/>
        <v>81</v>
      </c>
      <c r="M91" s="83">
        <f t="shared" si="18"/>
        <v>171</v>
      </c>
      <c r="N91" s="2" t="s">
        <v>19</v>
      </c>
      <c r="O91" s="82"/>
      <c r="Q91" s="180"/>
    </row>
    <row r="92" spans="1:17" ht="12" customHeight="1">
      <c r="A92" s="57">
        <v>13.1205</v>
      </c>
      <c r="B92" s="58" t="s">
        <v>204</v>
      </c>
      <c r="C92" s="59">
        <v>88</v>
      </c>
      <c r="D92" s="60">
        <v>96</v>
      </c>
      <c r="E92" s="59">
        <v>409</v>
      </c>
      <c r="F92" s="60">
        <v>708</v>
      </c>
      <c r="G92" s="61">
        <v>0</v>
      </c>
      <c r="H92" s="60">
        <v>0</v>
      </c>
      <c r="I92" s="61">
        <v>0</v>
      </c>
      <c r="J92" s="60">
        <v>0</v>
      </c>
      <c r="K92" s="160">
        <f t="shared" si="16"/>
        <v>497</v>
      </c>
      <c r="L92" s="169">
        <f t="shared" si="17"/>
        <v>804</v>
      </c>
      <c r="M92" s="62">
        <f t="shared" si="18"/>
        <v>1301</v>
      </c>
      <c r="N92" s="2" t="s">
        <v>19</v>
      </c>
      <c r="O92" s="82"/>
      <c r="Q92" s="180"/>
    </row>
    <row r="93" spans="1:17" ht="12.75">
      <c r="A93" s="114" t="s">
        <v>93</v>
      </c>
      <c r="B93" s="115"/>
      <c r="C93" s="116">
        <f>SUM(C80:C92)</f>
        <v>1148</v>
      </c>
      <c r="D93" s="117">
        <f aca="true" t="shared" si="19" ref="D93:J93">SUM(D80:D92)</f>
        <v>1445</v>
      </c>
      <c r="E93" s="116">
        <f t="shared" si="19"/>
        <v>5416</v>
      </c>
      <c r="F93" s="117">
        <f t="shared" si="19"/>
        <v>5520</v>
      </c>
      <c r="G93" s="116">
        <f t="shared" si="19"/>
        <v>633</v>
      </c>
      <c r="H93" s="117">
        <f>SUM(H80:H92)</f>
        <v>594</v>
      </c>
      <c r="I93" s="116">
        <f t="shared" si="19"/>
        <v>147</v>
      </c>
      <c r="J93" s="117">
        <f t="shared" si="19"/>
        <v>126</v>
      </c>
      <c r="K93" s="116">
        <f t="shared" si="16"/>
        <v>7344</v>
      </c>
      <c r="L93" s="118">
        <f t="shared" si="17"/>
        <v>7685</v>
      </c>
      <c r="M93" s="119">
        <f t="shared" si="18"/>
        <v>15029</v>
      </c>
      <c r="N93" s="120"/>
      <c r="O93" s="82"/>
      <c r="Q93" s="180"/>
    </row>
    <row r="94" spans="1:17" ht="12.75" customHeight="1" hidden="1">
      <c r="A94" s="41"/>
      <c r="B94" s="35" t="s">
        <v>94</v>
      </c>
      <c r="C94" s="36">
        <v>0</v>
      </c>
      <c r="D94" s="121">
        <v>0</v>
      </c>
      <c r="E94" s="36">
        <v>0</v>
      </c>
      <c r="F94" s="121"/>
      <c r="G94" s="38">
        <v>0</v>
      </c>
      <c r="H94" s="121">
        <v>0</v>
      </c>
      <c r="I94" s="38">
        <v>0</v>
      </c>
      <c r="J94" s="121">
        <v>0</v>
      </c>
      <c r="K94" s="39">
        <f aca="true" t="shared" si="20" ref="K94:L98">(C94+E94+G94+I94)</f>
        <v>0</v>
      </c>
      <c r="L94" s="122">
        <f t="shared" si="20"/>
        <v>0</v>
      </c>
      <c r="M94" s="83">
        <f>+L94+K94</f>
        <v>0</v>
      </c>
      <c r="N94" s="2" t="s">
        <v>95</v>
      </c>
      <c r="O94" s="82"/>
      <c r="Q94" s="180"/>
    </row>
    <row r="95" spans="1:17" ht="12.75">
      <c r="A95" s="48">
        <v>24.0101</v>
      </c>
      <c r="B95" s="35" t="s">
        <v>96</v>
      </c>
      <c r="C95" s="36">
        <v>180</v>
      </c>
      <c r="D95" s="121">
        <v>566</v>
      </c>
      <c r="E95" s="36">
        <v>20</v>
      </c>
      <c r="F95" s="121">
        <v>11</v>
      </c>
      <c r="G95" s="38">
        <v>21</v>
      </c>
      <c r="H95" s="121">
        <v>6</v>
      </c>
      <c r="I95" s="38">
        <v>0</v>
      </c>
      <c r="J95" s="121">
        <v>0</v>
      </c>
      <c r="K95" s="157">
        <f t="shared" si="20"/>
        <v>221</v>
      </c>
      <c r="L95" s="166">
        <f t="shared" si="20"/>
        <v>583</v>
      </c>
      <c r="M95" s="40">
        <f>SUM(K95:L95)</f>
        <v>804</v>
      </c>
      <c r="N95" s="2" t="s">
        <v>95</v>
      </c>
      <c r="O95" s="82"/>
      <c r="Q95" s="180"/>
    </row>
    <row r="96" spans="1:17" ht="12" customHeight="1">
      <c r="A96" s="64"/>
      <c r="B96" s="58" t="s">
        <v>97</v>
      </c>
      <c r="C96" s="59">
        <v>0</v>
      </c>
      <c r="D96" s="65">
        <v>0</v>
      </c>
      <c r="E96" s="59">
        <v>48</v>
      </c>
      <c r="F96" s="65">
        <v>44</v>
      </c>
      <c r="G96" s="61"/>
      <c r="H96" s="65">
        <v>0</v>
      </c>
      <c r="I96" s="61">
        <v>0</v>
      </c>
      <c r="J96" s="65">
        <v>0</v>
      </c>
      <c r="K96" s="160">
        <f t="shared" si="20"/>
        <v>48</v>
      </c>
      <c r="L96" s="169">
        <f t="shared" si="20"/>
        <v>44</v>
      </c>
      <c r="M96" s="123">
        <f>SUM(K96:L96)</f>
        <v>92</v>
      </c>
      <c r="N96" s="2" t="s">
        <v>95</v>
      </c>
      <c r="O96" s="82"/>
      <c r="Q96" s="180"/>
    </row>
    <row r="97" spans="1:17" ht="12" customHeight="1">
      <c r="A97" s="233" t="s">
        <v>98</v>
      </c>
      <c r="B97" s="234"/>
      <c r="C97" s="124">
        <f>SUM(C95:C96)</f>
        <v>180</v>
      </c>
      <c r="D97" s="125">
        <f aca="true" t="shared" si="21" ref="D97:J97">SUM(D95:D96)</f>
        <v>566</v>
      </c>
      <c r="E97" s="124">
        <f t="shared" si="21"/>
        <v>68</v>
      </c>
      <c r="F97" s="125">
        <f t="shared" si="21"/>
        <v>55</v>
      </c>
      <c r="G97" s="124">
        <f t="shared" si="21"/>
        <v>21</v>
      </c>
      <c r="H97" s="125">
        <f t="shared" si="21"/>
        <v>6</v>
      </c>
      <c r="I97" s="124">
        <f t="shared" si="21"/>
        <v>0</v>
      </c>
      <c r="J97" s="125">
        <f t="shared" si="21"/>
        <v>0</v>
      </c>
      <c r="K97" s="163">
        <f t="shared" si="20"/>
        <v>269</v>
      </c>
      <c r="L97" s="171">
        <f t="shared" si="20"/>
        <v>627</v>
      </c>
      <c r="M97" s="126">
        <f>SUM(K97:L97)</f>
        <v>896</v>
      </c>
      <c r="O97" s="82"/>
      <c r="Q97" s="180"/>
    </row>
    <row r="98" spans="1:17" ht="16.5" customHeight="1">
      <c r="A98" s="220" t="s">
        <v>99</v>
      </c>
      <c r="B98" s="221"/>
      <c r="C98" s="127">
        <f aca="true" t="shared" si="22" ref="C98:J98">C97+C93+C78+C68+C55+C21+C20</f>
        <v>54326</v>
      </c>
      <c r="D98" s="128">
        <f t="shared" si="22"/>
        <v>46424</v>
      </c>
      <c r="E98" s="129">
        <f t="shared" si="22"/>
        <v>36908</v>
      </c>
      <c r="F98" s="128">
        <f t="shared" si="22"/>
        <v>38253</v>
      </c>
      <c r="G98" s="127">
        <f t="shared" si="22"/>
        <v>5452</v>
      </c>
      <c r="H98" s="128">
        <f t="shared" si="22"/>
        <v>5217</v>
      </c>
      <c r="I98" s="129">
        <f t="shared" si="22"/>
        <v>298</v>
      </c>
      <c r="J98" s="128">
        <f t="shared" si="22"/>
        <v>236</v>
      </c>
      <c r="K98" s="129">
        <f t="shared" si="20"/>
        <v>96984</v>
      </c>
      <c r="L98" s="130">
        <f t="shared" si="20"/>
        <v>90130</v>
      </c>
      <c r="M98" s="128">
        <f>SUM(K98:L98)</f>
        <v>187114</v>
      </c>
      <c r="Q98" s="243"/>
    </row>
    <row r="99" spans="1:17" ht="16.5" customHeight="1">
      <c r="A99" s="131"/>
      <c r="B99" s="177"/>
      <c r="C99" s="178"/>
      <c r="D99" s="178"/>
      <c r="E99" s="178"/>
      <c r="F99" s="178">
        <f>+F98+E98</f>
        <v>75161</v>
      </c>
      <c r="G99" s="178"/>
      <c r="H99" s="178">
        <f>+H98+G98</f>
        <v>10669</v>
      </c>
      <c r="I99" s="178"/>
      <c r="J99" s="178">
        <f>+J98+I98</f>
        <v>534</v>
      </c>
      <c r="K99" s="178"/>
      <c r="L99" s="178">
        <f>(D99+F99+H99+J99)</f>
        <v>86364</v>
      </c>
      <c r="M99" s="132"/>
      <c r="Q99" s="180"/>
    </row>
    <row r="100" spans="1:17" ht="16.5" customHeight="1">
      <c r="A100" s="131"/>
      <c r="B100" s="177" t="s">
        <v>100</v>
      </c>
      <c r="C100" s="178"/>
      <c r="D100" s="178"/>
      <c r="E100" s="178"/>
      <c r="F100" s="178">
        <f>+(F98+D98)/15</f>
        <v>5645.133333333333</v>
      </c>
      <c r="G100" s="178"/>
      <c r="H100" s="178"/>
      <c r="I100" s="178"/>
      <c r="J100" s="179">
        <f>+(H98/12)+(J98/10)</f>
        <v>458.35</v>
      </c>
      <c r="K100" s="178"/>
      <c r="L100" s="179">
        <f>+J100+F100</f>
        <v>6103.483333333334</v>
      </c>
      <c r="M100" s="132"/>
      <c r="Q100" s="180"/>
    </row>
    <row r="101" spans="1:17" ht="16.5" customHeight="1">
      <c r="A101" s="222"/>
      <c r="B101" s="223" t="s">
        <v>101</v>
      </c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1"/>
      <c r="Q101" s="180"/>
    </row>
    <row r="102" spans="1:17" ht="16.5" customHeight="1">
      <c r="A102" s="222"/>
      <c r="B102" s="223" t="s">
        <v>187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1"/>
      <c r="Q102" s="180"/>
    </row>
    <row r="103" spans="1:17" ht="12.75" customHeight="1">
      <c r="A103" s="222"/>
      <c r="B103" s="133"/>
      <c r="C103" s="134" t="s">
        <v>102</v>
      </c>
      <c r="D103" s="135"/>
      <c r="E103" s="135"/>
      <c r="F103" s="136"/>
      <c r="G103" s="134" t="s">
        <v>103</v>
      </c>
      <c r="H103" s="136"/>
      <c r="I103" s="134" t="s">
        <v>104</v>
      </c>
      <c r="J103" s="136"/>
      <c r="K103" s="137"/>
      <c r="L103" s="138" t="s">
        <v>105</v>
      </c>
      <c r="M103" s="139"/>
      <c r="Q103" s="180"/>
    </row>
    <row r="104" spans="1:17" ht="12" customHeight="1">
      <c r="A104" s="222"/>
      <c r="B104" s="140" t="s">
        <v>106</v>
      </c>
      <c r="C104" s="141">
        <f>+C98+D98+E98+F98</f>
        <v>175911</v>
      </c>
      <c r="D104" s="142"/>
      <c r="E104" s="142"/>
      <c r="F104" s="143"/>
      <c r="G104" s="141">
        <f>+G98+H98</f>
        <v>10669</v>
      </c>
      <c r="H104" s="143"/>
      <c r="I104" s="141">
        <f>+I98+J98</f>
        <v>534</v>
      </c>
      <c r="J104" s="144"/>
      <c r="K104" s="145"/>
      <c r="L104" s="146" t="s">
        <v>107</v>
      </c>
      <c r="M104" s="139"/>
      <c r="Q104" s="180"/>
    </row>
    <row r="105" spans="1:17" ht="12.75">
      <c r="A105" s="222"/>
      <c r="B105" s="147" t="s">
        <v>108</v>
      </c>
      <c r="C105" s="148">
        <f>+C104/30</f>
        <v>5863.7</v>
      </c>
      <c r="D105" s="149"/>
      <c r="E105" s="149"/>
      <c r="F105" s="150"/>
      <c r="G105" s="148">
        <f>+G104/24</f>
        <v>444.5416666666667</v>
      </c>
      <c r="H105" s="151"/>
      <c r="I105" s="148">
        <f>+I104/20</f>
        <v>26.7</v>
      </c>
      <c r="J105" s="151"/>
      <c r="K105" s="145"/>
      <c r="L105" s="152">
        <f>+I105+G105+C105</f>
        <v>6334.941666666667</v>
      </c>
      <c r="M105" s="137"/>
      <c r="Q105" s="180"/>
    </row>
    <row r="106" spans="1:17" ht="12.75">
      <c r="A106" s="153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Q106" s="180"/>
    </row>
    <row r="107" spans="1:17" ht="12.75" customHeight="1">
      <c r="A107" s="224" t="s">
        <v>109</v>
      </c>
      <c r="B107" s="224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Q107" s="180"/>
    </row>
    <row r="108" spans="1:17" ht="12.75">
      <c r="A108" s="224"/>
      <c r="B108" s="224"/>
      <c r="C108" s="153"/>
      <c r="D108" s="112"/>
      <c r="E108" s="112"/>
      <c r="F108" s="112"/>
      <c r="G108" s="112"/>
      <c r="H108" s="112"/>
      <c r="I108" s="225" t="s">
        <v>188</v>
      </c>
      <c r="J108" s="225"/>
      <c r="K108" s="225"/>
      <c r="L108" s="154">
        <f>+((C98+E98)/15)+((G98/12))+(I98/10)</f>
        <v>6566.4</v>
      </c>
      <c r="M108" s="112"/>
      <c r="Q108" s="180"/>
    </row>
    <row r="109" spans="1:17" ht="12.75">
      <c r="A109" s="224"/>
      <c r="B109" s="224"/>
      <c r="C109" s="112"/>
      <c r="D109" s="112"/>
      <c r="E109" s="112"/>
      <c r="F109" s="112"/>
      <c r="G109" s="112"/>
      <c r="H109" s="112"/>
      <c r="I109" s="225" t="s">
        <v>189</v>
      </c>
      <c r="J109" s="225"/>
      <c r="K109" s="225"/>
      <c r="L109" s="154">
        <f>+((D98+F98)/15)+(H98/12)+(J98/10)</f>
        <v>6103.483333333334</v>
      </c>
      <c r="M109" s="112"/>
      <c r="Q109" s="180"/>
    </row>
    <row r="110" spans="1:17" ht="12.75">
      <c r="A110" s="224"/>
      <c r="B110" s="224"/>
      <c r="C110" s="112"/>
      <c r="D110" s="112"/>
      <c r="E110" s="112"/>
      <c r="F110" s="112"/>
      <c r="G110" s="112"/>
      <c r="H110" s="112"/>
      <c r="I110" s="225" t="s">
        <v>190</v>
      </c>
      <c r="J110" s="225"/>
      <c r="K110" s="225"/>
      <c r="L110" s="154">
        <f>AVERAGE(L108:L109)</f>
        <v>6334.941666666667</v>
      </c>
      <c r="M110" s="112"/>
      <c r="Q110" s="180"/>
    </row>
    <row r="111" spans="1:17" ht="12.75">
      <c r="A111" s="224"/>
      <c r="B111" s="224"/>
      <c r="C111" s="112"/>
      <c r="D111" s="112"/>
      <c r="E111" s="112"/>
      <c r="F111" s="112"/>
      <c r="G111" s="112"/>
      <c r="H111" s="112"/>
      <c r="I111" s="112"/>
      <c r="J111" s="112"/>
      <c r="K111" s="112"/>
      <c r="L111" s="2"/>
      <c r="M111" s="3"/>
      <c r="N111" s="3"/>
      <c r="O111" s="63"/>
      <c r="Q111" s="180"/>
    </row>
    <row r="112" spans="1:17" ht="12.75">
      <c r="A112" s="3"/>
      <c r="B112" s="3"/>
      <c r="C112" s="112"/>
      <c r="D112" s="112"/>
      <c r="N112" s="63"/>
      <c r="O112" s="63"/>
      <c r="Q112" s="180"/>
    </row>
    <row r="113" spans="1:17" ht="12.75">
      <c r="A113" s="3"/>
      <c r="B113" s="3"/>
      <c r="N113" s="63"/>
      <c r="O113" s="63"/>
      <c r="Q113" s="180"/>
    </row>
    <row r="114" spans="1:17" ht="12.75">
      <c r="A114" s="3"/>
      <c r="B114" s="3"/>
      <c r="D114" s="112"/>
      <c r="F114" s="112"/>
      <c r="N114" s="63"/>
      <c r="O114" s="63"/>
      <c r="Q114" s="180"/>
    </row>
    <row r="115" spans="1:17" ht="12.75">
      <c r="A115" s="3"/>
      <c r="B115" s="3"/>
      <c r="N115" s="63"/>
      <c r="O115" s="63"/>
      <c r="Q115" s="180"/>
    </row>
    <row r="116" spans="1:17" ht="12.75">
      <c r="A116" s="3"/>
      <c r="B116" s="3"/>
      <c r="C116" s="63">
        <v>54326</v>
      </c>
      <c r="D116" s="63">
        <v>46424</v>
      </c>
      <c r="E116" s="63">
        <v>36908</v>
      </c>
      <c r="F116" s="63">
        <v>38253</v>
      </c>
      <c r="G116" s="63">
        <v>5452</v>
      </c>
      <c r="H116" s="63">
        <v>5217</v>
      </c>
      <c r="I116" s="63">
        <v>298</v>
      </c>
      <c r="J116" s="63">
        <v>236</v>
      </c>
      <c r="N116" s="63"/>
      <c r="O116" s="63"/>
      <c r="Q116" s="180"/>
    </row>
    <row r="117" spans="1:17" ht="12.75">
      <c r="A117" s="3"/>
      <c r="B117" s="3"/>
      <c r="N117" s="63"/>
      <c r="O117" s="63"/>
      <c r="Q117" s="180"/>
    </row>
    <row r="118" spans="1:17" ht="12.75">
      <c r="A118" s="3"/>
      <c r="B118" s="3"/>
      <c r="N118" s="63"/>
      <c r="O118" s="63"/>
      <c r="Q118" s="180"/>
    </row>
    <row r="119" spans="1:17" ht="12.75">
      <c r="A119" s="3"/>
      <c r="B119" s="3"/>
      <c r="N119" s="63"/>
      <c r="O119" s="63"/>
      <c r="Q119" s="180"/>
    </row>
    <row r="120" spans="1:17" ht="12.75">
      <c r="A120" s="3"/>
      <c r="B120" s="3"/>
      <c r="C120" s="181">
        <f aca="true" t="shared" si="23" ref="C120:J120">+C98-C116</f>
        <v>0</v>
      </c>
      <c r="D120" s="181">
        <f t="shared" si="23"/>
        <v>0</v>
      </c>
      <c r="E120" s="183">
        <f t="shared" si="23"/>
        <v>0</v>
      </c>
      <c r="F120" s="181">
        <f t="shared" si="23"/>
        <v>0</v>
      </c>
      <c r="G120" s="181">
        <f t="shared" si="23"/>
        <v>0</v>
      </c>
      <c r="H120" s="181">
        <f t="shared" si="23"/>
        <v>0</v>
      </c>
      <c r="I120" s="181">
        <f t="shared" si="23"/>
        <v>0</v>
      </c>
      <c r="J120" s="181">
        <f t="shared" si="23"/>
        <v>0</v>
      </c>
      <c r="N120" s="63"/>
      <c r="O120" s="63"/>
      <c r="Q120" s="180"/>
    </row>
    <row r="121" spans="1:17" ht="12.75">
      <c r="A121" s="3"/>
      <c r="B121" s="3"/>
      <c r="C121" s="3"/>
      <c r="D121" s="3"/>
      <c r="N121" s="63"/>
      <c r="O121" s="63"/>
      <c r="Q121" s="180"/>
    </row>
    <row r="122" spans="1:17" ht="12.75">
      <c r="A122" s="3"/>
      <c r="B122" s="3"/>
      <c r="C122" s="3"/>
      <c r="D122" s="3"/>
      <c r="N122" s="63"/>
      <c r="O122" s="63"/>
      <c r="Q122" s="180"/>
    </row>
    <row r="123" spans="1:17" ht="12.75">
      <c r="A123" s="3"/>
      <c r="B123" s="3"/>
      <c r="C123" s="3"/>
      <c r="D123" s="3"/>
      <c r="N123" s="63"/>
      <c r="O123" s="63"/>
      <c r="Q123" s="180"/>
    </row>
    <row r="124" ht="12.75">
      <c r="Q124" s="180"/>
    </row>
    <row r="125" ht="12.75">
      <c r="Q125" s="180"/>
    </row>
    <row r="126" ht="12.75">
      <c r="Q126" s="180"/>
    </row>
    <row r="127" ht="12.75">
      <c r="Q127" s="180"/>
    </row>
    <row r="128" ht="12.75">
      <c r="Q128" s="180"/>
    </row>
    <row r="129" ht="12.75">
      <c r="Q129" s="180"/>
    </row>
    <row r="130" ht="12.75">
      <c r="Q130" s="180"/>
    </row>
    <row r="131" ht="12.75">
      <c r="Q131" s="180"/>
    </row>
    <row r="132" ht="12.75">
      <c r="Q132" s="180"/>
    </row>
    <row r="133" ht="12.75">
      <c r="Q133" s="180"/>
    </row>
    <row r="134" ht="12.75">
      <c r="Q134" s="180"/>
    </row>
    <row r="135" ht="12.75">
      <c r="Q135" s="180"/>
    </row>
    <row r="136" ht="12.75">
      <c r="Q136" s="180"/>
    </row>
    <row r="137" ht="12.75">
      <c r="Q137" s="180"/>
    </row>
    <row r="138" ht="12.75">
      <c r="Q138" s="180"/>
    </row>
    <row r="139" ht="12.75">
      <c r="Q139" s="180"/>
    </row>
    <row r="140" ht="12.75">
      <c r="Q140" s="180"/>
    </row>
    <row r="141" ht="12.75">
      <c r="Q141" s="180"/>
    </row>
    <row r="142" ht="12.75">
      <c r="Q142" s="180"/>
    </row>
    <row r="143" ht="12.75">
      <c r="Q143" s="180"/>
    </row>
    <row r="144" ht="12.75">
      <c r="Q144" s="180"/>
    </row>
    <row r="145" ht="12.75">
      <c r="Q145" s="180"/>
    </row>
    <row r="146" ht="12.75">
      <c r="Q146" s="180"/>
    </row>
    <row r="147" ht="12.75">
      <c r="Q147" s="180"/>
    </row>
    <row r="148" ht="12.75">
      <c r="Q148" s="180"/>
    </row>
    <row r="149" ht="12.75">
      <c r="Q149" s="180"/>
    </row>
    <row r="150" ht="12.75">
      <c r="Q150" s="180"/>
    </row>
    <row r="151" ht="12.75">
      <c r="Q151" s="180"/>
    </row>
    <row r="152" ht="12.75">
      <c r="Q152" s="180"/>
    </row>
    <row r="153" ht="12.75">
      <c r="Q153" s="180"/>
    </row>
    <row r="154" ht="12.75">
      <c r="Q154" s="180"/>
    </row>
    <row r="155" ht="12.75">
      <c r="Q155" s="180"/>
    </row>
    <row r="156" ht="12.75">
      <c r="Q156" s="180"/>
    </row>
    <row r="157" ht="12.75">
      <c r="Q157" s="180"/>
    </row>
    <row r="158" ht="12.75">
      <c r="Q158" s="180"/>
    </row>
    <row r="159" ht="12.75">
      <c r="Q159" s="180"/>
    </row>
    <row r="160" ht="12.75">
      <c r="Q160" s="180"/>
    </row>
    <row r="161" ht="12.75">
      <c r="Q161" s="180"/>
    </row>
    <row r="162" ht="12.75">
      <c r="Q162" s="180"/>
    </row>
    <row r="163" ht="12.75">
      <c r="Q163" s="180"/>
    </row>
    <row r="164" ht="12.75">
      <c r="Q164" s="180"/>
    </row>
    <row r="165" ht="12.75">
      <c r="Q165" s="180"/>
    </row>
    <row r="166" ht="12.75">
      <c r="Q166" s="180"/>
    </row>
    <row r="167" ht="12.75">
      <c r="Q167" s="180"/>
    </row>
    <row r="168" ht="12.75">
      <c r="Q168" s="180"/>
    </row>
    <row r="169" ht="12.75">
      <c r="Q169" s="180"/>
    </row>
    <row r="170" ht="12.75">
      <c r="Q170" s="180"/>
    </row>
    <row r="171" ht="12.75">
      <c r="Q171" s="180"/>
    </row>
    <row r="172" ht="12.75">
      <c r="Q172" s="180"/>
    </row>
    <row r="173" ht="12.75">
      <c r="Q173" s="180"/>
    </row>
    <row r="174" ht="12.75">
      <c r="Q174" s="180"/>
    </row>
    <row r="175" ht="12.75">
      <c r="Q175" s="180"/>
    </row>
    <row r="176" ht="12.75">
      <c r="Q176" s="180"/>
    </row>
    <row r="177" ht="12.75">
      <c r="Q177" s="180"/>
    </row>
    <row r="178" ht="12.75">
      <c r="Q178" s="180"/>
    </row>
    <row r="179" ht="12.75">
      <c r="Q179" s="180"/>
    </row>
    <row r="180" ht="12.75">
      <c r="Q180" s="180"/>
    </row>
    <row r="181" ht="12.75">
      <c r="Q181" s="180"/>
    </row>
    <row r="182" ht="12.75">
      <c r="Q182" s="180"/>
    </row>
    <row r="183" ht="12.75">
      <c r="Q183" s="180"/>
    </row>
    <row r="184" ht="12.75">
      <c r="Q184" s="180"/>
    </row>
    <row r="185" ht="12.75">
      <c r="Q185" s="180"/>
    </row>
    <row r="186" ht="12.75">
      <c r="Q186" s="180"/>
    </row>
    <row r="187" ht="12.75">
      <c r="Q187" s="180"/>
    </row>
    <row r="188" ht="12.75">
      <c r="Q188" s="180"/>
    </row>
    <row r="189" ht="12.75">
      <c r="Q189" s="180"/>
    </row>
    <row r="190" ht="12.75">
      <c r="Q190" s="180"/>
    </row>
    <row r="191" ht="12.75">
      <c r="Q191" s="180"/>
    </row>
    <row r="192" ht="12.75">
      <c r="Q192" s="180"/>
    </row>
    <row r="193" ht="12.75">
      <c r="Q193" s="180"/>
    </row>
    <row r="194" ht="12.75">
      <c r="Q194" s="180"/>
    </row>
    <row r="195" ht="12.75">
      <c r="Q195" s="180"/>
    </row>
    <row r="196" ht="12.75">
      <c r="Q196" s="180"/>
    </row>
    <row r="197" ht="12.75">
      <c r="Q197" s="180"/>
    </row>
    <row r="198" ht="12.75">
      <c r="Q198" s="180"/>
    </row>
    <row r="199" ht="12.75">
      <c r="Q199" s="180"/>
    </row>
    <row r="200" ht="12.75">
      <c r="Q200" s="180"/>
    </row>
    <row r="201" ht="12.75">
      <c r="Q201" s="180"/>
    </row>
    <row r="202" ht="12.75">
      <c r="Q202" s="180"/>
    </row>
    <row r="203" ht="12.75">
      <c r="Q203" s="180"/>
    </row>
    <row r="204" ht="12.75">
      <c r="Q204" s="180"/>
    </row>
    <row r="205" ht="12.75">
      <c r="Q205" s="180"/>
    </row>
    <row r="206" ht="12.75">
      <c r="Q206" s="180"/>
    </row>
    <row r="207" ht="12.75">
      <c r="Q207" s="180"/>
    </row>
    <row r="208" ht="12.75">
      <c r="Q208" s="180"/>
    </row>
    <row r="209" ht="12.75">
      <c r="Q209" s="180"/>
    </row>
    <row r="210" ht="12.75">
      <c r="Q210" s="180"/>
    </row>
    <row r="211" ht="12.75">
      <c r="Q211" s="180"/>
    </row>
    <row r="212" ht="12.75">
      <c r="Q212" s="180"/>
    </row>
    <row r="213" ht="12.75">
      <c r="Q213" s="180"/>
    </row>
    <row r="214" ht="12.75">
      <c r="Q214" s="180"/>
    </row>
    <row r="215" ht="12.75">
      <c r="Q215" s="180"/>
    </row>
    <row r="216" ht="12.75">
      <c r="Q216" s="180"/>
    </row>
    <row r="217" ht="12.75">
      <c r="Q217" s="180"/>
    </row>
    <row r="218" ht="12.75">
      <c r="Q218" s="180"/>
    </row>
  </sheetData>
  <sheetProtection/>
  <mergeCells count="13">
    <mergeCell ref="C4:D4"/>
    <mergeCell ref="E4:F4"/>
    <mergeCell ref="G4:H4"/>
    <mergeCell ref="I4:J4"/>
    <mergeCell ref="A97:B97"/>
    <mergeCell ref="A98:B98"/>
    <mergeCell ref="A101:A105"/>
    <mergeCell ref="B101:L101"/>
    <mergeCell ref="B102:L102"/>
    <mergeCell ref="A107:B111"/>
    <mergeCell ref="I108:K108"/>
    <mergeCell ref="I109:K109"/>
    <mergeCell ref="I110:K110"/>
  </mergeCells>
  <printOptions horizontalCentered="1"/>
  <pageMargins left="0.3" right="0.25" top="0.25" bottom="0.25" header="0.59" footer="0.02"/>
  <pageSetup horizontalDpi="300" verticalDpi="300" orientation="landscape" r:id="rId1"/>
  <rowBreaks count="1" manualBreakCount="1">
    <brk id="7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18"/>
  <sheetViews>
    <sheetView zoomScalePageLayoutView="0" workbookViewId="0" topLeftCell="A1">
      <selection activeCell="M16" sqref="M16"/>
    </sheetView>
  </sheetViews>
  <sheetFormatPr defaultColWidth="9.140625" defaultRowHeight="12.75"/>
  <sheetData>
    <row r="3" spans="1:5" ht="15">
      <c r="A3" s="238" t="s">
        <v>112</v>
      </c>
      <c r="B3" s="238"/>
      <c r="C3" s="238"/>
      <c r="D3" s="238"/>
      <c r="E3" s="187"/>
    </row>
    <row r="4" spans="1:5" ht="12.75">
      <c r="A4" s="239" t="s">
        <v>193</v>
      </c>
      <c r="B4" s="240"/>
      <c r="C4" s="240"/>
      <c r="D4" s="240"/>
      <c r="E4" s="187"/>
    </row>
    <row r="5" spans="1:5" ht="12.75">
      <c r="A5" s="241" t="s">
        <v>113</v>
      </c>
      <c r="B5" s="241"/>
      <c r="C5" s="188" t="s">
        <v>114</v>
      </c>
      <c r="D5" s="189" t="s">
        <v>115</v>
      </c>
      <c r="E5" s="187"/>
    </row>
    <row r="6" spans="1:5" ht="12.75">
      <c r="A6" s="242" t="s">
        <v>116</v>
      </c>
      <c r="B6" s="190" t="s">
        <v>117</v>
      </c>
      <c r="C6" s="191">
        <v>504</v>
      </c>
      <c r="D6" s="192">
        <v>1512</v>
      </c>
      <c r="E6" s="187"/>
    </row>
    <row r="7" spans="1:5" ht="12.75">
      <c r="A7" s="236"/>
      <c r="B7" s="193" t="s">
        <v>118</v>
      </c>
      <c r="C7" s="194">
        <v>388</v>
      </c>
      <c r="D7" s="195">
        <v>1163.0000000000002</v>
      </c>
      <c r="E7" s="187"/>
    </row>
    <row r="8" spans="1:5" ht="12.75">
      <c r="A8" s="235"/>
      <c r="B8" s="196" t="s">
        <v>119</v>
      </c>
      <c r="C8" s="197">
        <v>892</v>
      </c>
      <c r="D8" s="198">
        <v>2675.0000000000014</v>
      </c>
      <c r="E8" s="187"/>
    </row>
    <row r="9" spans="1:5" ht="12.75">
      <c r="A9" s="235" t="s">
        <v>120</v>
      </c>
      <c r="B9" s="193" t="s">
        <v>117</v>
      </c>
      <c r="C9" s="194">
        <v>56</v>
      </c>
      <c r="D9" s="195">
        <v>224</v>
      </c>
      <c r="E9" s="187"/>
    </row>
    <row r="10" spans="1:5" ht="12.75">
      <c r="A10" s="236"/>
      <c r="B10" s="193" t="s">
        <v>118</v>
      </c>
      <c r="C10" s="194">
        <v>5</v>
      </c>
      <c r="D10" s="195">
        <v>20</v>
      </c>
      <c r="E10" s="187"/>
    </row>
    <row r="11" spans="1:5" ht="12.75">
      <c r="A11" s="235"/>
      <c r="B11" s="196" t="s">
        <v>119</v>
      </c>
      <c r="C11" s="197">
        <v>61</v>
      </c>
      <c r="D11" s="198">
        <v>244</v>
      </c>
      <c r="E11" s="187"/>
    </row>
    <row r="12" spans="1:5" ht="12.75">
      <c r="A12" s="235" t="s">
        <v>121</v>
      </c>
      <c r="B12" s="193" t="s">
        <v>117</v>
      </c>
      <c r="C12" s="194">
        <v>424</v>
      </c>
      <c r="D12" s="195">
        <v>1674.0000000000002</v>
      </c>
      <c r="E12" s="187"/>
    </row>
    <row r="13" spans="1:5" ht="12.75">
      <c r="A13" s="236"/>
      <c r="B13" s="193" t="s">
        <v>118</v>
      </c>
      <c r="C13" s="194">
        <v>243</v>
      </c>
      <c r="D13" s="195">
        <v>912.0000000000002</v>
      </c>
      <c r="E13" s="187"/>
    </row>
    <row r="14" spans="1:5" ht="12.75">
      <c r="A14" s="235"/>
      <c r="B14" s="196" t="s">
        <v>119</v>
      </c>
      <c r="C14" s="197">
        <v>667</v>
      </c>
      <c r="D14" s="198">
        <v>2585.9999999999977</v>
      </c>
      <c r="E14" s="187"/>
    </row>
    <row r="15" spans="1:5" ht="12.75">
      <c r="A15" s="235" t="s">
        <v>122</v>
      </c>
      <c r="B15" s="193" t="s">
        <v>117</v>
      </c>
      <c r="C15" s="194">
        <v>66</v>
      </c>
      <c r="D15" s="195">
        <v>264</v>
      </c>
      <c r="E15" s="187"/>
    </row>
    <row r="16" spans="1:5" ht="12.75">
      <c r="A16" s="235"/>
      <c r="B16" s="196" t="s">
        <v>119</v>
      </c>
      <c r="C16" s="197">
        <v>66</v>
      </c>
      <c r="D16" s="198">
        <v>264</v>
      </c>
      <c r="E16" s="187"/>
    </row>
    <row r="17" spans="1:5" ht="12.75">
      <c r="A17" s="235" t="s">
        <v>123</v>
      </c>
      <c r="B17" s="193" t="s">
        <v>118</v>
      </c>
      <c r="C17" s="194">
        <v>16</v>
      </c>
      <c r="D17" s="195">
        <v>32</v>
      </c>
      <c r="E17" s="187"/>
    </row>
    <row r="18" spans="1:5" ht="12.75">
      <c r="A18" s="235"/>
      <c r="B18" s="196" t="s">
        <v>119</v>
      </c>
      <c r="C18" s="197">
        <v>16</v>
      </c>
      <c r="D18" s="198">
        <v>32</v>
      </c>
      <c r="E18" s="187"/>
    </row>
    <row r="19" spans="1:5" ht="12.75">
      <c r="A19" s="235" t="s">
        <v>124</v>
      </c>
      <c r="B19" s="193" t="s">
        <v>117</v>
      </c>
      <c r="C19" s="194">
        <v>2022</v>
      </c>
      <c r="D19" s="195">
        <v>4064.000000000001</v>
      </c>
      <c r="E19" s="187"/>
    </row>
    <row r="20" spans="1:5" ht="12.75">
      <c r="A20" s="236"/>
      <c r="B20" s="193" t="s">
        <v>103</v>
      </c>
      <c r="C20" s="194">
        <v>34</v>
      </c>
      <c r="D20" s="195">
        <v>88.00000000000003</v>
      </c>
      <c r="E20" s="187"/>
    </row>
    <row r="21" spans="1:5" ht="12.75">
      <c r="A21" s="236"/>
      <c r="B21" s="193" t="s">
        <v>118</v>
      </c>
      <c r="C21" s="194">
        <v>586</v>
      </c>
      <c r="D21" s="195">
        <v>1241.9999999999995</v>
      </c>
      <c r="E21" s="187"/>
    </row>
    <row r="22" spans="1:5" ht="12.75">
      <c r="A22" s="235"/>
      <c r="B22" s="196" t="s">
        <v>119</v>
      </c>
      <c r="C22" s="197">
        <v>2642</v>
      </c>
      <c r="D22" s="198">
        <v>5394.000000000004</v>
      </c>
      <c r="E22" s="187"/>
    </row>
    <row r="23" spans="1:5" ht="12.75">
      <c r="A23" s="235" t="s">
        <v>125</v>
      </c>
      <c r="B23" s="193" t="s">
        <v>117</v>
      </c>
      <c r="C23" s="194">
        <v>318</v>
      </c>
      <c r="D23" s="195">
        <v>395.9999999999999</v>
      </c>
      <c r="E23" s="187"/>
    </row>
    <row r="24" spans="1:5" ht="12.75">
      <c r="A24" s="236"/>
      <c r="B24" s="193" t="s">
        <v>103</v>
      </c>
      <c r="C24" s="194">
        <v>35</v>
      </c>
      <c r="D24" s="195">
        <v>105</v>
      </c>
      <c r="E24" s="187"/>
    </row>
    <row r="25" spans="1:5" ht="12.75">
      <c r="A25" s="236"/>
      <c r="B25" s="193" t="s">
        <v>118</v>
      </c>
      <c r="C25" s="194">
        <v>32</v>
      </c>
      <c r="D25" s="195">
        <v>96</v>
      </c>
      <c r="E25" s="187"/>
    </row>
    <row r="26" spans="1:5" ht="12.75">
      <c r="A26" s="235"/>
      <c r="B26" s="196" t="s">
        <v>119</v>
      </c>
      <c r="C26" s="197">
        <v>385</v>
      </c>
      <c r="D26" s="198">
        <v>597.0000000000001</v>
      </c>
      <c r="E26" s="187"/>
    </row>
    <row r="27" spans="1:5" ht="12.75">
      <c r="A27" s="235" t="s">
        <v>126</v>
      </c>
      <c r="B27" s="193" t="s">
        <v>117</v>
      </c>
      <c r="C27" s="194">
        <v>104</v>
      </c>
      <c r="D27" s="195">
        <v>416</v>
      </c>
      <c r="E27" s="187"/>
    </row>
    <row r="28" spans="1:5" ht="12.75">
      <c r="A28" s="236"/>
      <c r="B28" s="193" t="s">
        <v>103</v>
      </c>
      <c r="C28" s="194">
        <v>41</v>
      </c>
      <c r="D28" s="195">
        <v>123</v>
      </c>
      <c r="E28" s="187"/>
    </row>
    <row r="29" spans="1:5" ht="12.75">
      <c r="A29" s="236"/>
      <c r="B29" s="193" t="s">
        <v>118</v>
      </c>
      <c r="C29" s="194">
        <v>145</v>
      </c>
      <c r="D29" s="195">
        <v>521</v>
      </c>
      <c r="E29" s="187"/>
    </row>
    <row r="30" spans="1:5" ht="12.75">
      <c r="A30" s="235"/>
      <c r="B30" s="196" t="s">
        <v>119</v>
      </c>
      <c r="C30" s="197">
        <v>290</v>
      </c>
      <c r="D30" s="198">
        <v>1059.9999999999995</v>
      </c>
      <c r="E30" s="187"/>
    </row>
    <row r="31" spans="1:5" ht="12.75">
      <c r="A31" s="235" t="s">
        <v>127</v>
      </c>
      <c r="B31" s="193" t="s">
        <v>117</v>
      </c>
      <c r="C31" s="194">
        <v>1052</v>
      </c>
      <c r="D31" s="195">
        <v>2092.9999999999973</v>
      </c>
      <c r="E31" s="187"/>
    </row>
    <row r="32" spans="1:5" ht="12.75">
      <c r="A32" s="236"/>
      <c r="B32" s="193" t="s">
        <v>118</v>
      </c>
      <c r="C32" s="194">
        <v>129</v>
      </c>
      <c r="D32" s="195">
        <v>331.99999999999994</v>
      </c>
      <c r="E32" s="187"/>
    </row>
    <row r="33" spans="1:5" ht="12.75">
      <c r="A33" s="235"/>
      <c r="B33" s="196" t="s">
        <v>119</v>
      </c>
      <c r="C33" s="197">
        <v>1181</v>
      </c>
      <c r="D33" s="198">
        <v>2425.0000000000036</v>
      </c>
      <c r="E33" s="187"/>
    </row>
    <row r="34" spans="1:5" ht="12.75">
      <c r="A34" s="235" t="s">
        <v>128</v>
      </c>
      <c r="B34" s="193" t="s">
        <v>117</v>
      </c>
      <c r="C34" s="194">
        <v>662</v>
      </c>
      <c r="D34" s="195">
        <v>2614.000000000001</v>
      </c>
      <c r="E34" s="187"/>
    </row>
    <row r="35" spans="1:5" ht="12.75">
      <c r="A35" s="236"/>
      <c r="B35" s="193" t="s">
        <v>103</v>
      </c>
      <c r="C35" s="194">
        <v>4</v>
      </c>
      <c r="D35" s="195">
        <v>12</v>
      </c>
      <c r="E35" s="187"/>
    </row>
    <row r="36" spans="1:5" ht="12.75">
      <c r="A36" s="236"/>
      <c r="B36" s="193" t="s">
        <v>118</v>
      </c>
      <c r="C36" s="194">
        <v>439</v>
      </c>
      <c r="D36" s="195">
        <v>1765.9999999999995</v>
      </c>
      <c r="E36" s="187"/>
    </row>
    <row r="37" spans="1:5" ht="12.75">
      <c r="A37" s="235"/>
      <c r="B37" s="196" t="s">
        <v>119</v>
      </c>
      <c r="C37" s="197">
        <v>1105</v>
      </c>
      <c r="D37" s="198">
        <v>4392.000000000001</v>
      </c>
      <c r="E37" s="187"/>
    </row>
    <row r="38" spans="1:5" ht="12.75">
      <c r="A38" s="235" t="s">
        <v>129</v>
      </c>
      <c r="B38" s="193" t="s">
        <v>117</v>
      </c>
      <c r="C38" s="194">
        <v>254</v>
      </c>
      <c r="D38" s="195">
        <v>895.9999999999998</v>
      </c>
      <c r="E38" s="187"/>
    </row>
    <row r="39" spans="1:5" ht="12.75">
      <c r="A39" s="236"/>
      <c r="B39" s="193" t="s">
        <v>118</v>
      </c>
      <c r="C39" s="194">
        <v>214</v>
      </c>
      <c r="D39" s="195">
        <v>688.0000000000003</v>
      </c>
      <c r="E39" s="187"/>
    </row>
    <row r="40" spans="1:5" ht="12.75">
      <c r="A40" s="235"/>
      <c r="B40" s="196" t="s">
        <v>119</v>
      </c>
      <c r="C40" s="197">
        <v>468</v>
      </c>
      <c r="D40" s="198">
        <v>1584.0000000000014</v>
      </c>
      <c r="E40" s="187"/>
    </row>
    <row r="41" spans="1:5" ht="12.75">
      <c r="A41" s="235" t="s">
        <v>130</v>
      </c>
      <c r="B41" s="193" t="s">
        <v>117</v>
      </c>
      <c r="C41" s="194">
        <v>107</v>
      </c>
      <c r="D41" s="195">
        <v>403.99999999999994</v>
      </c>
      <c r="E41" s="187"/>
    </row>
    <row r="42" spans="1:5" ht="12.75">
      <c r="A42" s="236"/>
      <c r="B42" s="193" t="s">
        <v>118</v>
      </c>
      <c r="C42" s="194">
        <v>8</v>
      </c>
      <c r="D42" s="195">
        <v>26</v>
      </c>
      <c r="E42" s="187"/>
    </row>
    <row r="43" spans="1:5" ht="12.75">
      <c r="A43" s="235"/>
      <c r="B43" s="196" t="s">
        <v>119</v>
      </c>
      <c r="C43" s="197">
        <v>115</v>
      </c>
      <c r="D43" s="198">
        <v>429.99999999999994</v>
      </c>
      <c r="E43" s="187"/>
    </row>
    <row r="44" spans="1:5" ht="12.75">
      <c r="A44" s="235" t="s">
        <v>131</v>
      </c>
      <c r="B44" s="193" t="s">
        <v>118</v>
      </c>
      <c r="C44" s="194">
        <v>5</v>
      </c>
      <c r="D44" s="195">
        <v>15</v>
      </c>
      <c r="E44" s="187"/>
    </row>
    <row r="45" spans="1:5" ht="12.75">
      <c r="A45" s="235"/>
      <c r="B45" s="196" t="s">
        <v>119</v>
      </c>
      <c r="C45" s="197">
        <v>5</v>
      </c>
      <c r="D45" s="198">
        <v>15</v>
      </c>
      <c r="E45" s="187"/>
    </row>
    <row r="46" spans="1:5" ht="12.75">
      <c r="A46" s="235" t="s">
        <v>132</v>
      </c>
      <c r="B46" s="193" t="s">
        <v>117</v>
      </c>
      <c r="C46" s="194">
        <v>24</v>
      </c>
      <c r="D46" s="195">
        <v>72</v>
      </c>
      <c r="E46" s="187"/>
    </row>
    <row r="47" spans="1:5" ht="12.75">
      <c r="A47" s="236"/>
      <c r="B47" s="193" t="s">
        <v>118</v>
      </c>
      <c r="C47" s="194">
        <v>158</v>
      </c>
      <c r="D47" s="195">
        <v>715</v>
      </c>
      <c r="E47" s="187"/>
    </row>
    <row r="48" spans="1:5" ht="12.75">
      <c r="A48" s="235"/>
      <c r="B48" s="196" t="s">
        <v>119</v>
      </c>
      <c r="C48" s="197">
        <v>182</v>
      </c>
      <c r="D48" s="198">
        <v>787</v>
      </c>
      <c r="E48" s="187"/>
    </row>
    <row r="49" spans="1:5" ht="12.75">
      <c r="A49" s="235" t="s">
        <v>133</v>
      </c>
      <c r="B49" s="193" t="s">
        <v>117</v>
      </c>
      <c r="C49" s="194">
        <v>460</v>
      </c>
      <c r="D49" s="195">
        <v>1380</v>
      </c>
      <c r="E49" s="187"/>
    </row>
    <row r="50" spans="1:5" ht="12.75">
      <c r="A50" s="236"/>
      <c r="B50" s="193" t="s">
        <v>118</v>
      </c>
      <c r="C50" s="194">
        <v>73</v>
      </c>
      <c r="D50" s="195">
        <v>219</v>
      </c>
      <c r="E50" s="187"/>
    </row>
    <row r="51" spans="1:5" ht="12.75">
      <c r="A51" s="235"/>
      <c r="B51" s="196" t="s">
        <v>119</v>
      </c>
      <c r="C51" s="197">
        <v>533</v>
      </c>
      <c r="D51" s="198">
        <v>1599</v>
      </c>
      <c r="E51" s="187"/>
    </row>
    <row r="52" spans="1:5" ht="12.75">
      <c r="A52" s="235" t="s">
        <v>134</v>
      </c>
      <c r="B52" s="193" t="s">
        <v>104</v>
      </c>
      <c r="C52" s="194">
        <v>39</v>
      </c>
      <c r="D52" s="195">
        <v>126.00000000000001</v>
      </c>
      <c r="E52" s="187"/>
    </row>
    <row r="53" spans="1:5" ht="12.75">
      <c r="A53" s="235"/>
      <c r="B53" s="196" t="s">
        <v>119</v>
      </c>
      <c r="C53" s="197">
        <v>39</v>
      </c>
      <c r="D53" s="198">
        <v>126.00000000000001</v>
      </c>
      <c r="E53" s="187"/>
    </row>
    <row r="54" spans="1:5" ht="12.75">
      <c r="A54" s="235" t="s">
        <v>135</v>
      </c>
      <c r="B54" s="193" t="s">
        <v>117</v>
      </c>
      <c r="C54" s="194">
        <v>41</v>
      </c>
      <c r="D54" s="195">
        <v>164</v>
      </c>
      <c r="E54" s="187"/>
    </row>
    <row r="55" spans="1:5" ht="12.75">
      <c r="A55" s="235"/>
      <c r="B55" s="196" t="s">
        <v>119</v>
      </c>
      <c r="C55" s="197">
        <v>41</v>
      </c>
      <c r="D55" s="198">
        <v>164</v>
      </c>
      <c r="E55" s="187"/>
    </row>
    <row r="56" spans="1:5" ht="12.75">
      <c r="A56" s="235" t="s">
        <v>136</v>
      </c>
      <c r="B56" s="193" t="s">
        <v>103</v>
      </c>
      <c r="C56" s="194">
        <v>53</v>
      </c>
      <c r="D56" s="195">
        <v>159</v>
      </c>
      <c r="E56" s="187"/>
    </row>
    <row r="57" spans="1:5" ht="12.75">
      <c r="A57" s="235"/>
      <c r="B57" s="196" t="s">
        <v>119</v>
      </c>
      <c r="C57" s="197">
        <v>53</v>
      </c>
      <c r="D57" s="198">
        <v>159</v>
      </c>
      <c r="E57" s="187"/>
    </row>
    <row r="58" spans="1:5" ht="12.75">
      <c r="A58" s="235" t="s">
        <v>137</v>
      </c>
      <c r="B58" s="193" t="s">
        <v>103</v>
      </c>
      <c r="C58" s="194">
        <v>94</v>
      </c>
      <c r="D58" s="195">
        <v>282</v>
      </c>
      <c r="E58" s="187"/>
    </row>
    <row r="59" spans="1:5" ht="12.75">
      <c r="A59" s="235"/>
      <c r="B59" s="196" t="s">
        <v>119</v>
      </c>
      <c r="C59" s="197">
        <v>94</v>
      </c>
      <c r="D59" s="198">
        <v>282</v>
      </c>
      <c r="E59" s="187"/>
    </row>
    <row r="60" spans="1:5" ht="12.75">
      <c r="A60" s="235" t="s">
        <v>138</v>
      </c>
      <c r="B60" s="193" t="s">
        <v>117</v>
      </c>
      <c r="C60" s="194">
        <v>108</v>
      </c>
      <c r="D60" s="195">
        <v>300</v>
      </c>
      <c r="E60" s="187"/>
    </row>
    <row r="61" spans="1:5" ht="12.75">
      <c r="A61" s="236"/>
      <c r="B61" s="193" t="s">
        <v>118</v>
      </c>
      <c r="C61" s="194">
        <v>762</v>
      </c>
      <c r="D61" s="195">
        <v>3068.9999999999964</v>
      </c>
      <c r="E61" s="187"/>
    </row>
    <row r="62" spans="1:5" ht="12.75">
      <c r="A62" s="235"/>
      <c r="B62" s="196" t="s">
        <v>119</v>
      </c>
      <c r="C62" s="197">
        <v>870</v>
      </c>
      <c r="D62" s="198">
        <v>3368.9999999999977</v>
      </c>
      <c r="E62" s="187"/>
    </row>
    <row r="63" spans="1:5" ht="12.75">
      <c r="A63" s="235" t="s">
        <v>139</v>
      </c>
      <c r="B63" s="193" t="s">
        <v>103</v>
      </c>
      <c r="C63" s="194">
        <v>24</v>
      </c>
      <c r="D63" s="195">
        <v>72</v>
      </c>
      <c r="E63" s="187"/>
    </row>
    <row r="64" spans="1:5" ht="12.75">
      <c r="A64" s="235"/>
      <c r="B64" s="196" t="s">
        <v>119</v>
      </c>
      <c r="C64" s="197">
        <v>24</v>
      </c>
      <c r="D64" s="198">
        <v>72</v>
      </c>
      <c r="E64" s="187"/>
    </row>
    <row r="65" spans="1:5" ht="12.75">
      <c r="A65" s="235" t="s">
        <v>140</v>
      </c>
      <c r="B65" s="193" t="s">
        <v>117</v>
      </c>
      <c r="C65" s="194">
        <v>846</v>
      </c>
      <c r="D65" s="195">
        <v>3384</v>
      </c>
      <c r="E65" s="187"/>
    </row>
    <row r="66" spans="1:5" ht="12.75">
      <c r="A66" s="236"/>
      <c r="B66" s="193" t="s">
        <v>103</v>
      </c>
      <c r="C66" s="194">
        <v>32</v>
      </c>
      <c r="D66" s="195">
        <v>96</v>
      </c>
      <c r="E66" s="187"/>
    </row>
    <row r="67" spans="1:5" ht="12.75">
      <c r="A67" s="236"/>
      <c r="B67" s="193" t="s">
        <v>118</v>
      </c>
      <c r="C67" s="194">
        <v>410</v>
      </c>
      <c r="D67" s="195">
        <v>1640</v>
      </c>
      <c r="E67" s="187"/>
    </row>
    <row r="68" spans="1:5" ht="12.75">
      <c r="A68" s="235"/>
      <c r="B68" s="196" t="s">
        <v>119</v>
      </c>
      <c r="C68" s="197">
        <v>1288</v>
      </c>
      <c r="D68" s="198">
        <v>5119.999999999996</v>
      </c>
      <c r="E68" s="187"/>
    </row>
    <row r="69" spans="1:5" ht="12.75">
      <c r="A69" s="235" t="s">
        <v>141</v>
      </c>
      <c r="B69" s="193" t="s">
        <v>117</v>
      </c>
      <c r="C69" s="194">
        <v>24</v>
      </c>
      <c r="D69" s="195">
        <v>72</v>
      </c>
      <c r="E69" s="187"/>
    </row>
    <row r="70" spans="1:5" ht="12.75">
      <c r="A70" s="236"/>
      <c r="B70" s="193" t="s">
        <v>118</v>
      </c>
      <c r="C70" s="194">
        <v>1</v>
      </c>
      <c r="D70" s="195">
        <v>1</v>
      </c>
      <c r="E70" s="187"/>
    </row>
    <row r="71" spans="1:5" ht="12.75">
      <c r="A71" s="235"/>
      <c r="B71" s="196" t="s">
        <v>119</v>
      </c>
      <c r="C71" s="197">
        <v>25</v>
      </c>
      <c r="D71" s="198">
        <v>72.99999999999999</v>
      </c>
      <c r="E71" s="187"/>
    </row>
    <row r="72" spans="1:5" ht="12.75">
      <c r="A72" s="235" t="s">
        <v>142</v>
      </c>
      <c r="B72" s="193" t="s">
        <v>117</v>
      </c>
      <c r="C72" s="194">
        <v>140</v>
      </c>
      <c r="D72" s="195">
        <v>560</v>
      </c>
      <c r="E72" s="187"/>
    </row>
    <row r="73" spans="1:5" ht="12.75">
      <c r="A73" s="236"/>
      <c r="B73" s="193" t="s">
        <v>118</v>
      </c>
      <c r="C73" s="194">
        <v>123</v>
      </c>
      <c r="D73" s="195">
        <v>484.99999999999994</v>
      </c>
      <c r="E73" s="187"/>
    </row>
    <row r="74" spans="1:5" ht="12.75">
      <c r="A74" s="235"/>
      <c r="B74" s="196" t="s">
        <v>119</v>
      </c>
      <c r="C74" s="197">
        <v>263</v>
      </c>
      <c r="D74" s="198">
        <v>1045</v>
      </c>
      <c r="E74" s="187"/>
    </row>
    <row r="75" spans="1:5" ht="12.75">
      <c r="A75" s="235" t="s">
        <v>143</v>
      </c>
      <c r="B75" s="193" t="s">
        <v>117</v>
      </c>
      <c r="C75" s="194">
        <v>279</v>
      </c>
      <c r="D75" s="195">
        <v>724</v>
      </c>
      <c r="E75" s="187"/>
    </row>
    <row r="76" spans="1:5" ht="12.75">
      <c r="A76" s="236"/>
      <c r="B76" s="193" t="s">
        <v>103</v>
      </c>
      <c r="C76" s="194">
        <v>2</v>
      </c>
      <c r="D76" s="195">
        <v>4</v>
      </c>
      <c r="E76" s="187"/>
    </row>
    <row r="77" spans="1:5" ht="12.75">
      <c r="A77" s="236"/>
      <c r="B77" s="193" t="s">
        <v>118</v>
      </c>
      <c r="C77" s="194">
        <v>629</v>
      </c>
      <c r="D77" s="195">
        <v>2065.9999999999995</v>
      </c>
      <c r="E77" s="187"/>
    </row>
    <row r="78" spans="1:5" ht="12.75">
      <c r="A78" s="235"/>
      <c r="B78" s="196" t="s">
        <v>119</v>
      </c>
      <c r="C78" s="197">
        <v>910</v>
      </c>
      <c r="D78" s="198">
        <v>2793.9999999999995</v>
      </c>
      <c r="E78" s="187"/>
    </row>
    <row r="79" spans="1:5" ht="12.75">
      <c r="A79" s="235" t="s">
        <v>144</v>
      </c>
      <c r="B79" s="193" t="s">
        <v>117</v>
      </c>
      <c r="C79" s="194">
        <v>48</v>
      </c>
      <c r="D79" s="195">
        <v>95.99999999999997</v>
      </c>
      <c r="E79" s="187"/>
    </row>
    <row r="80" spans="1:5" ht="12.75">
      <c r="A80" s="236"/>
      <c r="B80" s="193" t="s">
        <v>118</v>
      </c>
      <c r="C80" s="194">
        <v>94</v>
      </c>
      <c r="D80" s="195">
        <v>188</v>
      </c>
      <c r="E80" s="187"/>
    </row>
    <row r="81" spans="1:5" ht="12.75">
      <c r="A81" s="235"/>
      <c r="B81" s="196" t="s">
        <v>119</v>
      </c>
      <c r="C81" s="197">
        <v>142</v>
      </c>
      <c r="D81" s="198">
        <v>283.99999999999994</v>
      </c>
      <c r="E81" s="187"/>
    </row>
    <row r="82" spans="1:5" ht="12.75">
      <c r="A82" s="235" t="s">
        <v>145</v>
      </c>
      <c r="B82" s="193" t="s">
        <v>117</v>
      </c>
      <c r="C82" s="194">
        <v>35</v>
      </c>
      <c r="D82" s="195">
        <v>105</v>
      </c>
      <c r="E82" s="187"/>
    </row>
    <row r="83" spans="1:5" ht="12.75">
      <c r="A83" s="236"/>
      <c r="B83" s="193" t="s">
        <v>103</v>
      </c>
      <c r="C83" s="194">
        <v>24</v>
      </c>
      <c r="D83" s="195">
        <v>72</v>
      </c>
      <c r="E83" s="187"/>
    </row>
    <row r="84" spans="1:5" ht="12.75">
      <c r="A84" s="236"/>
      <c r="B84" s="193" t="s">
        <v>118</v>
      </c>
      <c r="C84" s="194">
        <v>324</v>
      </c>
      <c r="D84" s="195">
        <v>972</v>
      </c>
      <c r="E84" s="187"/>
    </row>
    <row r="85" spans="1:5" ht="12.75">
      <c r="A85" s="235"/>
      <c r="B85" s="196" t="s">
        <v>119</v>
      </c>
      <c r="C85" s="197">
        <v>383</v>
      </c>
      <c r="D85" s="198">
        <v>1149</v>
      </c>
      <c r="E85" s="187"/>
    </row>
    <row r="86" spans="1:5" ht="12.75">
      <c r="A86" s="235" t="s">
        <v>146</v>
      </c>
      <c r="B86" s="193" t="s">
        <v>117</v>
      </c>
      <c r="C86" s="194">
        <v>48</v>
      </c>
      <c r="D86" s="195">
        <v>192</v>
      </c>
      <c r="E86" s="187"/>
    </row>
    <row r="87" spans="1:5" ht="12.75">
      <c r="A87" s="236"/>
      <c r="B87" s="193" t="s">
        <v>118</v>
      </c>
      <c r="C87" s="194">
        <v>17</v>
      </c>
      <c r="D87" s="195">
        <v>68</v>
      </c>
      <c r="E87" s="187"/>
    </row>
    <row r="88" spans="1:5" ht="12.75">
      <c r="A88" s="235"/>
      <c r="B88" s="196" t="s">
        <v>119</v>
      </c>
      <c r="C88" s="197">
        <v>65</v>
      </c>
      <c r="D88" s="198">
        <v>260</v>
      </c>
      <c r="E88" s="187"/>
    </row>
    <row r="89" spans="1:5" ht="12.75">
      <c r="A89" s="235" t="s">
        <v>147</v>
      </c>
      <c r="B89" s="193" t="s">
        <v>117</v>
      </c>
      <c r="C89" s="194">
        <v>1032</v>
      </c>
      <c r="D89" s="195">
        <v>1548</v>
      </c>
      <c r="E89" s="187"/>
    </row>
    <row r="90" spans="1:5" ht="12.75">
      <c r="A90" s="235"/>
      <c r="B90" s="196" t="s">
        <v>119</v>
      </c>
      <c r="C90" s="197">
        <v>1032</v>
      </c>
      <c r="D90" s="198">
        <v>1548</v>
      </c>
      <c r="E90" s="187"/>
    </row>
    <row r="91" spans="1:5" ht="12.75">
      <c r="A91" s="235" t="s">
        <v>148</v>
      </c>
      <c r="B91" s="193" t="s">
        <v>117</v>
      </c>
      <c r="C91" s="194">
        <v>130</v>
      </c>
      <c r="D91" s="195">
        <v>566.0000000000002</v>
      </c>
      <c r="E91" s="187"/>
    </row>
    <row r="92" spans="1:5" ht="12.75">
      <c r="A92" s="236"/>
      <c r="B92" s="193" t="s">
        <v>103</v>
      </c>
      <c r="C92" s="194">
        <v>2</v>
      </c>
      <c r="D92" s="195">
        <v>6</v>
      </c>
      <c r="E92" s="187"/>
    </row>
    <row r="93" spans="1:5" ht="12.75">
      <c r="A93" s="236"/>
      <c r="B93" s="193" t="s">
        <v>118</v>
      </c>
      <c r="C93" s="194">
        <v>2</v>
      </c>
      <c r="D93" s="195">
        <v>11</v>
      </c>
      <c r="E93" s="187"/>
    </row>
    <row r="94" spans="1:5" ht="12.75">
      <c r="A94" s="235"/>
      <c r="B94" s="196" t="s">
        <v>119</v>
      </c>
      <c r="C94" s="197">
        <v>134</v>
      </c>
      <c r="D94" s="198">
        <v>583.0000000000001</v>
      </c>
      <c r="E94" s="187"/>
    </row>
    <row r="95" spans="1:5" ht="12.75">
      <c r="A95" s="235" t="s">
        <v>149</v>
      </c>
      <c r="B95" s="193" t="s">
        <v>117</v>
      </c>
      <c r="C95" s="194">
        <v>870</v>
      </c>
      <c r="D95" s="195">
        <v>1955.9999999999993</v>
      </c>
      <c r="E95" s="187"/>
    </row>
    <row r="96" spans="1:5" ht="12.75">
      <c r="A96" s="236"/>
      <c r="B96" s="193" t="s">
        <v>103</v>
      </c>
      <c r="C96" s="194">
        <v>13</v>
      </c>
      <c r="D96" s="195">
        <v>50.99999999999999</v>
      </c>
      <c r="E96" s="187"/>
    </row>
    <row r="97" spans="1:5" ht="12.75">
      <c r="A97" s="236"/>
      <c r="B97" s="193" t="s">
        <v>118</v>
      </c>
      <c r="C97" s="194">
        <v>120</v>
      </c>
      <c r="D97" s="195">
        <v>304.00000000000006</v>
      </c>
      <c r="E97" s="187"/>
    </row>
    <row r="98" spans="1:5" ht="12.75">
      <c r="A98" s="235"/>
      <c r="B98" s="196" t="s">
        <v>119</v>
      </c>
      <c r="C98" s="197">
        <v>1003</v>
      </c>
      <c r="D98" s="198">
        <v>2310.999999999999</v>
      </c>
      <c r="E98" s="187"/>
    </row>
    <row r="99" spans="1:5" ht="12.75">
      <c r="A99" s="235" t="s">
        <v>150</v>
      </c>
      <c r="B99" s="193" t="s">
        <v>117</v>
      </c>
      <c r="C99" s="194">
        <v>322</v>
      </c>
      <c r="D99" s="195">
        <v>643.9999999999998</v>
      </c>
      <c r="E99" s="187"/>
    </row>
    <row r="100" spans="1:5" ht="12.75">
      <c r="A100" s="236"/>
      <c r="B100" s="193" t="s">
        <v>118</v>
      </c>
      <c r="C100" s="194">
        <v>56</v>
      </c>
      <c r="D100" s="195">
        <v>121.99999999999999</v>
      </c>
      <c r="E100" s="187"/>
    </row>
    <row r="101" spans="1:5" ht="12.75">
      <c r="A101" s="235"/>
      <c r="B101" s="196" t="s">
        <v>119</v>
      </c>
      <c r="C101" s="197">
        <v>378</v>
      </c>
      <c r="D101" s="198">
        <v>765.9999999999997</v>
      </c>
      <c r="E101" s="187"/>
    </row>
    <row r="102" spans="1:5" ht="12.75">
      <c r="A102" s="235" t="s">
        <v>151</v>
      </c>
      <c r="B102" s="193" t="s">
        <v>117</v>
      </c>
      <c r="C102" s="194">
        <v>10</v>
      </c>
      <c r="D102" s="195">
        <v>40</v>
      </c>
      <c r="E102" s="187"/>
    </row>
    <row r="103" spans="1:5" ht="12.75">
      <c r="A103" s="235"/>
      <c r="B103" s="196" t="s">
        <v>119</v>
      </c>
      <c r="C103" s="197">
        <v>10</v>
      </c>
      <c r="D103" s="198">
        <v>40</v>
      </c>
      <c r="E103" s="187"/>
    </row>
    <row r="104" spans="1:5" ht="12.75">
      <c r="A104" s="235" t="s">
        <v>152</v>
      </c>
      <c r="B104" s="193" t="s">
        <v>118</v>
      </c>
      <c r="C104" s="194">
        <v>4</v>
      </c>
      <c r="D104" s="195">
        <v>16</v>
      </c>
      <c r="E104" s="187"/>
    </row>
    <row r="105" spans="1:5" ht="12.75">
      <c r="A105" s="235"/>
      <c r="B105" s="196" t="s">
        <v>119</v>
      </c>
      <c r="C105" s="197">
        <v>4</v>
      </c>
      <c r="D105" s="198">
        <v>16</v>
      </c>
      <c r="E105" s="187"/>
    </row>
    <row r="106" spans="1:5" ht="12.75">
      <c r="A106" s="235" t="s">
        <v>194</v>
      </c>
      <c r="B106" s="193" t="s">
        <v>103</v>
      </c>
      <c r="C106" s="194">
        <v>61</v>
      </c>
      <c r="D106" s="195">
        <v>183</v>
      </c>
      <c r="E106" s="187"/>
    </row>
    <row r="107" spans="1:5" ht="12.75">
      <c r="A107" s="235"/>
      <c r="B107" s="196" t="s">
        <v>119</v>
      </c>
      <c r="C107" s="197">
        <v>61</v>
      </c>
      <c r="D107" s="198">
        <v>183</v>
      </c>
      <c r="E107" s="187"/>
    </row>
    <row r="108" spans="1:5" ht="12.75">
      <c r="A108" s="235" t="s">
        <v>153</v>
      </c>
      <c r="B108" s="193" t="s">
        <v>117</v>
      </c>
      <c r="C108" s="194">
        <v>1236</v>
      </c>
      <c r="D108" s="195">
        <v>4944</v>
      </c>
      <c r="E108" s="187"/>
    </row>
    <row r="109" spans="1:5" ht="12.75">
      <c r="A109" s="236"/>
      <c r="B109" s="193" t="s">
        <v>103</v>
      </c>
      <c r="C109" s="194">
        <v>14</v>
      </c>
      <c r="D109" s="195">
        <v>39.99999999999999</v>
      </c>
      <c r="E109" s="187"/>
    </row>
    <row r="110" spans="1:5" ht="12.75">
      <c r="A110" s="236"/>
      <c r="B110" s="193" t="s">
        <v>118</v>
      </c>
      <c r="C110" s="194">
        <v>145</v>
      </c>
      <c r="D110" s="195">
        <v>578</v>
      </c>
      <c r="E110" s="187"/>
    </row>
    <row r="111" spans="1:5" ht="12.75">
      <c r="A111" s="235"/>
      <c r="B111" s="196" t="s">
        <v>119</v>
      </c>
      <c r="C111" s="197">
        <v>1395</v>
      </c>
      <c r="D111" s="198">
        <v>5562</v>
      </c>
      <c r="E111" s="187"/>
    </row>
    <row r="112" spans="1:5" ht="12.75">
      <c r="A112" s="235" t="s">
        <v>154</v>
      </c>
      <c r="B112" s="193" t="s">
        <v>117</v>
      </c>
      <c r="C112" s="194">
        <v>244</v>
      </c>
      <c r="D112" s="195">
        <v>599</v>
      </c>
      <c r="E112" s="187"/>
    </row>
    <row r="113" spans="1:5" ht="12.75">
      <c r="A113" s="236"/>
      <c r="B113" s="193" t="s">
        <v>118</v>
      </c>
      <c r="C113" s="194">
        <v>66</v>
      </c>
      <c r="D113" s="195">
        <v>264</v>
      </c>
      <c r="E113" s="187"/>
    </row>
    <row r="114" spans="1:5" ht="12.75">
      <c r="A114" s="235"/>
      <c r="B114" s="196" t="s">
        <v>119</v>
      </c>
      <c r="C114" s="197">
        <v>310</v>
      </c>
      <c r="D114" s="198">
        <v>863.0000000000001</v>
      </c>
      <c r="E114" s="187"/>
    </row>
    <row r="115" spans="1:5" ht="12.75">
      <c r="A115" s="235" t="s">
        <v>155</v>
      </c>
      <c r="B115" s="193" t="s">
        <v>117</v>
      </c>
      <c r="C115" s="194">
        <v>59</v>
      </c>
      <c r="D115" s="195">
        <v>236</v>
      </c>
      <c r="E115" s="187"/>
    </row>
    <row r="116" spans="1:5" ht="12.75">
      <c r="A116" s="236"/>
      <c r="B116" s="193" t="s">
        <v>118</v>
      </c>
      <c r="C116" s="194">
        <v>184</v>
      </c>
      <c r="D116" s="195">
        <v>855.9999999999995</v>
      </c>
      <c r="E116" s="187"/>
    </row>
    <row r="117" spans="1:5" ht="12.75">
      <c r="A117" s="235"/>
      <c r="B117" s="196" t="s">
        <v>119</v>
      </c>
      <c r="C117" s="197">
        <v>243</v>
      </c>
      <c r="D117" s="198">
        <v>1091.9999999999995</v>
      </c>
      <c r="E117" s="187"/>
    </row>
    <row r="118" spans="1:5" ht="12.75">
      <c r="A118" s="235" t="s">
        <v>156</v>
      </c>
      <c r="B118" s="193" t="s">
        <v>117</v>
      </c>
      <c r="C118" s="194">
        <v>107</v>
      </c>
      <c r="D118" s="195">
        <v>428</v>
      </c>
      <c r="E118" s="187"/>
    </row>
    <row r="119" spans="1:5" ht="12.75">
      <c r="A119" s="236"/>
      <c r="B119" s="193" t="s">
        <v>118</v>
      </c>
      <c r="C119" s="194">
        <v>69</v>
      </c>
      <c r="D119" s="195">
        <v>100.00000000000003</v>
      </c>
      <c r="E119" s="187"/>
    </row>
    <row r="120" spans="1:5" ht="12.75">
      <c r="A120" s="235"/>
      <c r="B120" s="196" t="s">
        <v>119</v>
      </c>
      <c r="C120" s="197">
        <v>176</v>
      </c>
      <c r="D120" s="198">
        <v>527.9999999999999</v>
      </c>
      <c r="E120" s="187"/>
    </row>
    <row r="121" spans="1:5" ht="12.75">
      <c r="A121" s="235" t="s">
        <v>157</v>
      </c>
      <c r="B121" s="193" t="s">
        <v>117</v>
      </c>
      <c r="C121" s="194">
        <v>75</v>
      </c>
      <c r="D121" s="195">
        <v>130.00000000000003</v>
      </c>
      <c r="E121" s="187"/>
    </row>
    <row r="122" spans="1:5" ht="12.75">
      <c r="A122" s="236"/>
      <c r="B122" s="193" t="s">
        <v>118</v>
      </c>
      <c r="C122" s="194">
        <v>89</v>
      </c>
      <c r="D122" s="195">
        <v>347.00000000000006</v>
      </c>
      <c r="E122" s="187"/>
    </row>
    <row r="123" spans="1:5" ht="12.75">
      <c r="A123" s="235"/>
      <c r="B123" s="196" t="s">
        <v>119</v>
      </c>
      <c r="C123" s="197">
        <v>164</v>
      </c>
      <c r="D123" s="198">
        <v>477.0000000000001</v>
      </c>
      <c r="E123" s="187"/>
    </row>
    <row r="124" spans="1:5" ht="12.75">
      <c r="A124" s="235" t="s">
        <v>195</v>
      </c>
      <c r="B124" s="193" t="s">
        <v>118</v>
      </c>
      <c r="C124" s="194">
        <v>5</v>
      </c>
      <c r="D124" s="195">
        <v>20</v>
      </c>
      <c r="E124" s="187"/>
    </row>
    <row r="125" spans="1:5" ht="12.75">
      <c r="A125" s="235"/>
      <c r="B125" s="196" t="s">
        <v>119</v>
      </c>
      <c r="C125" s="197">
        <v>5</v>
      </c>
      <c r="D125" s="198">
        <v>20</v>
      </c>
      <c r="E125" s="187"/>
    </row>
    <row r="126" spans="1:5" ht="12.75">
      <c r="A126" s="235" t="s">
        <v>158</v>
      </c>
      <c r="B126" s="193" t="s">
        <v>117</v>
      </c>
      <c r="C126" s="194">
        <v>636</v>
      </c>
      <c r="D126" s="195">
        <v>1437.9999999999995</v>
      </c>
      <c r="E126" s="187"/>
    </row>
    <row r="127" spans="1:5" ht="12.75">
      <c r="A127" s="236"/>
      <c r="B127" s="193" t="s">
        <v>103</v>
      </c>
      <c r="C127" s="194">
        <v>35</v>
      </c>
      <c r="D127" s="195">
        <v>105</v>
      </c>
      <c r="E127" s="187"/>
    </row>
    <row r="128" spans="1:5" ht="12.75">
      <c r="A128" s="236"/>
      <c r="B128" s="193" t="s">
        <v>118</v>
      </c>
      <c r="C128" s="194">
        <v>413</v>
      </c>
      <c r="D128" s="195">
        <v>1239</v>
      </c>
      <c r="E128" s="187"/>
    </row>
    <row r="129" spans="1:5" ht="12.75">
      <c r="A129" s="235"/>
      <c r="B129" s="196" t="s">
        <v>119</v>
      </c>
      <c r="C129" s="197">
        <v>1084</v>
      </c>
      <c r="D129" s="198">
        <v>2782.0000000000014</v>
      </c>
      <c r="E129" s="187"/>
    </row>
    <row r="130" spans="1:5" ht="12.75">
      <c r="A130" s="235" t="s">
        <v>159</v>
      </c>
      <c r="B130" s="193" t="s">
        <v>117</v>
      </c>
      <c r="C130" s="194">
        <v>11</v>
      </c>
      <c r="D130" s="195">
        <v>44</v>
      </c>
      <c r="E130" s="187"/>
    </row>
    <row r="131" spans="1:5" ht="12.75">
      <c r="A131" s="235"/>
      <c r="B131" s="196" t="s">
        <v>119</v>
      </c>
      <c r="C131" s="197">
        <v>11</v>
      </c>
      <c r="D131" s="198">
        <v>44</v>
      </c>
      <c r="E131" s="187"/>
    </row>
    <row r="132" spans="1:5" ht="12.75">
      <c r="A132" s="235" t="s">
        <v>196</v>
      </c>
      <c r="B132" s="193" t="s">
        <v>117</v>
      </c>
      <c r="C132" s="194">
        <v>9</v>
      </c>
      <c r="D132" s="195">
        <v>36</v>
      </c>
      <c r="E132" s="187"/>
    </row>
    <row r="133" spans="1:5" ht="12.75">
      <c r="A133" s="235"/>
      <c r="B133" s="196" t="s">
        <v>119</v>
      </c>
      <c r="C133" s="197">
        <v>9</v>
      </c>
      <c r="D133" s="198">
        <v>36</v>
      </c>
      <c r="E133" s="187"/>
    </row>
    <row r="134" spans="1:5" ht="12.75">
      <c r="A134" s="235" t="s">
        <v>160</v>
      </c>
      <c r="B134" s="193" t="s">
        <v>104</v>
      </c>
      <c r="C134" s="194">
        <v>1</v>
      </c>
      <c r="D134" s="195">
        <v>3</v>
      </c>
      <c r="E134" s="187"/>
    </row>
    <row r="135" spans="1:5" ht="12.75">
      <c r="A135" s="236"/>
      <c r="B135" s="193" t="s">
        <v>117</v>
      </c>
      <c r="C135" s="194">
        <v>1243</v>
      </c>
      <c r="D135" s="195">
        <v>4079</v>
      </c>
      <c r="E135" s="187"/>
    </row>
    <row r="136" spans="1:5" ht="12.75">
      <c r="A136" s="236"/>
      <c r="B136" s="193" t="s">
        <v>103</v>
      </c>
      <c r="C136" s="194">
        <v>8</v>
      </c>
      <c r="D136" s="195">
        <v>25</v>
      </c>
      <c r="E136" s="187"/>
    </row>
    <row r="137" spans="1:5" ht="12.75">
      <c r="A137" s="236"/>
      <c r="B137" s="193" t="s">
        <v>118</v>
      </c>
      <c r="C137" s="194">
        <v>134</v>
      </c>
      <c r="D137" s="195">
        <v>516</v>
      </c>
      <c r="E137" s="187"/>
    </row>
    <row r="138" spans="1:5" ht="12.75">
      <c r="A138" s="235"/>
      <c r="B138" s="196" t="s">
        <v>119</v>
      </c>
      <c r="C138" s="197">
        <v>1386</v>
      </c>
      <c r="D138" s="198">
        <v>4623.000000000001</v>
      </c>
      <c r="E138" s="187"/>
    </row>
    <row r="139" spans="1:5" ht="12.75">
      <c r="A139" s="235" t="s">
        <v>161</v>
      </c>
      <c r="B139" s="193" t="s">
        <v>117</v>
      </c>
      <c r="C139" s="194">
        <v>25</v>
      </c>
      <c r="D139" s="195">
        <v>25</v>
      </c>
      <c r="E139" s="187"/>
    </row>
    <row r="140" spans="1:5" ht="12.75">
      <c r="A140" s="236"/>
      <c r="B140" s="193" t="s">
        <v>118</v>
      </c>
      <c r="C140" s="194">
        <v>133</v>
      </c>
      <c r="D140" s="195">
        <v>343.00000000000017</v>
      </c>
      <c r="E140" s="187"/>
    </row>
    <row r="141" spans="1:5" ht="12.75">
      <c r="A141" s="235"/>
      <c r="B141" s="196" t="s">
        <v>119</v>
      </c>
      <c r="C141" s="197">
        <v>158</v>
      </c>
      <c r="D141" s="198">
        <v>367.99999999999983</v>
      </c>
      <c r="E141" s="187"/>
    </row>
    <row r="142" spans="1:5" ht="12.75">
      <c r="A142" s="235" t="s">
        <v>162</v>
      </c>
      <c r="B142" s="193" t="s">
        <v>103</v>
      </c>
      <c r="C142" s="194">
        <v>37</v>
      </c>
      <c r="D142" s="195">
        <v>111</v>
      </c>
      <c r="E142" s="187"/>
    </row>
    <row r="143" spans="1:5" ht="12.75">
      <c r="A143" s="236"/>
      <c r="B143" s="193" t="s">
        <v>118</v>
      </c>
      <c r="C143" s="194">
        <v>855</v>
      </c>
      <c r="D143" s="195">
        <v>2565</v>
      </c>
      <c r="E143" s="187"/>
    </row>
    <row r="144" spans="1:5" ht="12.75">
      <c r="A144" s="235"/>
      <c r="B144" s="196" t="s">
        <v>119</v>
      </c>
      <c r="C144" s="197">
        <v>892</v>
      </c>
      <c r="D144" s="198">
        <v>2676</v>
      </c>
      <c r="E144" s="187"/>
    </row>
    <row r="145" spans="1:5" ht="12.75">
      <c r="A145" s="235" t="s">
        <v>163</v>
      </c>
      <c r="B145" s="193" t="s">
        <v>104</v>
      </c>
      <c r="C145" s="194">
        <v>1</v>
      </c>
      <c r="D145" s="195">
        <v>3</v>
      </c>
      <c r="E145" s="187"/>
    </row>
    <row r="146" spans="1:5" ht="12.75">
      <c r="A146" s="236"/>
      <c r="B146" s="193" t="s">
        <v>103</v>
      </c>
      <c r="C146" s="194">
        <v>35</v>
      </c>
      <c r="D146" s="195">
        <v>105</v>
      </c>
      <c r="E146" s="187"/>
    </row>
    <row r="147" spans="1:5" ht="12.75">
      <c r="A147" s="236"/>
      <c r="B147" s="193" t="s">
        <v>118</v>
      </c>
      <c r="C147" s="194">
        <v>634</v>
      </c>
      <c r="D147" s="195">
        <v>1902</v>
      </c>
      <c r="E147" s="187"/>
    </row>
    <row r="148" spans="1:5" ht="12.75">
      <c r="A148" s="235"/>
      <c r="B148" s="196" t="s">
        <v>119</v>
      </c>
      <c r="C148" s="197">
        <v>670</v>
      </c>
      <c r="D148" s="198">
        <v>2010</v>
      </c>
      <c r="E148" s="187"/>
    </row>
    <row r="149" spans="1:5" ht="12.75">
      <c r="A149" s="235" t="s">
        <v>164</v>
      </c>
      <c r="B149" s="193" t="s">
        <v>118</v>
      </c>
      <c r="C149" s="194">
        <v>11</v>
      </c>
      <c r="D149" s="195">
        <v>44</v>
      </c>
      <c r="E149" s="187"/>
    </row>
    <row r="150" spans="1:5" ht="12.75">
      <c r="A150" s="235"/>
      <c r="B150" s="196" t="s">
        <v>119</v>
      </c>
      <c r="C150" s="197">
        <v>11</v>
      </c>
      <c r="D150" s="198">
        <v>44</v>
      </c>
      <c r="E150" s="187"/>
    </row>
    <row r="151" spans="1:5" ht="12.75">
      <c r="A151" s="235" t="s">
        <v>197</v>
      </c>
      <c r="B151" s="193" t="s">
        <v>118</v>
      </c>
      <c r="C151" s="194">
        <v>4</v>
      </c>
      <c r="D151" s="195">
        <v>4</v>
      </c>
      <c r="E151" s="187"/>
    </row>
    <row r="152" spans="1:5" ht="12.75">
      <c r="A152" s="235"/>
      <c r="B152" s="196" t="s">
        <v>119</v>
      </c>
      <c r="C152" s="197">
        <v>4</v>
      </c>
      <c r="D152" s="198">
        <v>4</v>
      </c>
      <c r="E152" s="187"/>
    </row>
    <row r="153" spans="1:5" ht="12.75">
      <c r="A153" s="235" t="s">
        <v>165</v>
      </c>
      <c r="B153" s="193" t="s">
        <v>117</v>
      </c>
      <c r="C153" s="194">
        <v>29</v>
      </c>
      <c r="D153" s="195">
        <v>116</v>
      </c>
      <c r="E153" s="187"/>
    </row>
    <row r="154" spans="1:5" ht="12.75">
      <c r="A154" s="236"/>
      <c r="B154" s="193" t="s">
        <v>118</v>
      </c>
      <c r="C154" s="194">
        <v>13</v>
      </c>
      <c r="D154" s="195">
        <v>26.999999999999996</v>
      </c>
      <c r="E154" s="187"/>
    </row>
    <row r="155" spans="1:5" ht="12.75">
      <c r="A155" s="235"/>
      <c r="B155" s="196" t="s">
        <v>119</v>
      </c>
      <c r="C155" s="197">
        <v>42</v>
      </c>
      <c r="D155" s="198">
        <v>142.99999999999997</v>
      </c>
      <c r="E155" s="187"/>
    </row>
    <row r="156" spans="1:5" ht="12.75">
      <c r="A156" s="235" t="s">
        <v>166</v>
      </c>
      <c r="B156" s="193" t="s">
        <v>117</v>
      </c>
      <c r="C156" s="194">
        <v>138</v>
      </c>
      <c r="D156" s="195">
        <v>163.00000000000003</v>
      </c>
      <c r="E156" s="187"/>
    </row>
    <row r="157" spans="1:5" ht="12.75">
      <c r="A157" s="236"/>
      <c r="B157" s="193" t="s">
        <v>118</v>
      </c>
      <c r="C157" s="194">
        <v>71</v>
      </c>
      <c r="D157" s="195">
        <v>57.00000000000003</v>
      </c>
      <c r="E157" s="187"/>
    </row>
    <row r="158" spans="1:5" ht="12.75">
      <c r="A158" s="235"/>
      <c r="B158" s="196" t="s">
        <v>119</v>
      </c>
      <c r="C158" s="197">
        <v>209</v>
      </c>
      <c r="D158" s="198">
        <v>220</v>
      </c>
      <c r="E158" s="187"/>
    </row>
    <row r="159" spans="1:5" ht="12.75">
      <c r="A159" s="235" t="s">
        <v>167</v>
      </c>
      <c r="B159" s="193" t="s">
        <v>117</v>
      </c>
      <c r="C159" s="194">
        <v>110</v>
      </c>
      <c r="D159" s="195">
        <v>399</v>
      </c>
      <c r="E159" s="187"/>
    </row>
    <row r="160" spans="1:5" ht="12.75">
      <c r="A160" s="236"/>
      <c r="B160" s="193" t="s">
        <v>118</v>
      </c>
      <c r="C160" s="194">
        <v>49</v>
      </c>
      <c r="D160" s="195">
        <v>110.00000000000006</v>
      </c>
      <c r="E160" s="187"/>
    </row>
    <row r="161" spans="1:5" ht="12.75">
      <c r="A161" s="235"/>
      <c r="B161" s="196" t="s">
        <v>119</v>
      </c>
      <c r="C161" s="197">
        <v>159</v>
      </c>
      <c r="D161" s="198">
        <v>508.99999999999994</v>
      </c>
      <c r="E161" s="187"/>
    </row>
    <row r="162" spans="1:5" ht="12.75">
      <c r="A162" s="235" t="s">
        <v>168</v>
      </c>
      <c r="B162" s="193" t="s">
        <v>104</v>
      </c>
      <c r="C162" s="194">
        <v>44</v>
      </c>
      <c r="D162" s="195">
        <v>97.99999999999997</v>
      </c>
      <c r="E162" s="187"/>
    </row>
    <row r="163" spans="1:5" ht="12.75">
      <c r="A163" s="236"/>
      <c r="B163" s="193" t="s">
        <v>103</v>
      </c>
      <c r="C163" s="194">
        <v>6</v>
      </c>
      <c r="D163" s="195">
        <v>18</v>
      </c>
      <c r="E163" s="187"/>
    </row>
    <row r="164" spans="1:5" ht="12.75">
      <c r="A164" s="236"/>
      <c r="B164" s="193" t="s">
        <v>118</v>
      </c>
      <c r="C164" s="194">
        <v>757</v>
      </c>
      <c r="D164" s="195">
        <v>2239.9999999999995</v>
      </c>
      <c r="E164" s="187"/>
    </row>
    <row r="165" spans="1:5" ht="12.75">
      <c r="A165" s="235"/>
      <c r="B165" s="196" t="s">
        <v>119</v>
      </c>
      <c r="C165" s="197">
        <v>807</v>
      </c>
      <c r="D165" s="198">
        <v>2356</v>
      </c>
      <c r="E165" s="187"/>
    </row>
    <row r="166" spans="1:5" ht="12.75">
      <c r="A166" s="235" t="s">
        <v>169</v>
      </c>
      <c r="B166" s="193" t="s">
        <v>117</v>
      </c>
      <c r="C166" s="194">
        <v>127</v>
      </c>
      <c r="D166" s="195">
        <v>334</v>
      </c>
      <c r="E166" s="187"/>
    </row>
    <row r="167" spans="1:5" ht="12.75">
      <c r="A167" s="236"/>
      <c r="B167" s="193" t="s">
        <v>118</v>
      </c>
      <c r="C167" s="194">
        <v>56</v>
      </c>
      <c r="D167" s="195">
        <v>180.99999999999997</v>
      </c>
      <c r="E167" s="187"/>
    </row>
    <row r="168" spans="1:5" ht="12.75">
      <c r="A168" s="235"/>
      <c r="B168" s="196" t="s">
        <v>119</v>
      </c>
      <c r="C168" s="197">
        <v>183</v>
      </c>
      <c r="D168" s="198">
        <v>515.0000000000001</v>
      </c>
      <c r="E168" s="187"/>
    </row>
    <row r="169" spans="1:5" ht="12.75">
      <c r="A169" s="235" t="s">
        <v>170</v>
      </c>
      <c r="B169" s="193" t="s">
        <v>117</v>
      </c>
      <c r="C169" s="194">
        <v>26</v>
      </c>
      <c r="D169" s="195">
        <v>104</v>
      </c>
      <c r="E169" s="187"/>
    </row>
    <row r="170" spans="1:5" ht="12.75">
      <c r="A170" s="236"/>
      <c r="B170" s="193" t="s">
        <v>118</v>
      </c>
      <c r="C170" s="194">
        <v>10</v>
      </c>
      <c r="D170" s="195">
        <v>40</v>
      </c>
      <c r="E170" s="187"/>
    </row>
    <row r="171" spans="1:5" ht="12.75">
      <c r="A171" s="235"/>
      <c r="B171" s="196" t="s">
        <v>119</v>
      </c>
      <c r="C171" s="197">
        <v>36</v>
      </c>
      <c r="D171" s="198">
        <v>144</v>
      </c>
      <c r="E171" s="187"/>
    </row>
    <row r="172" spans="1:5" ht="12.75">
      <c r="A172" s="235" t="s">
        <v>171</v>
      </c>
      <c r="B172" s="193" t="s">
        <v>118</v>
      </c>
      <c r="C172" s="194">
        <v>46</v>
      </c>
      <c r="D172" s="195">
        <v>184</v>
      </c>
      <c r="E172" s="187"/>
    </row>
    <row r="173" spans="1:5" ht="12.75">
      <c r="A173" s="235"/>
      <c r="B173" s="196" t="s">
        <v>119</v>
      </c>
      <c r="C173" s="197">
        <v>46</v>
      </c>
      <c r="D173" s="198">
        <v>184</v>
      </c>
      <c r="E173" s="187"/>
    </row>
    <row r="174" spans="1:5" ht="12.75">
      <c r="A174" s="235" t="s">
        <v>172</v>
      </c>
      <c r="B174" s="193" t="s">
        <v>117</v>
      </c>
      <c r="C174" s="194">
        <v>125</v>
      </c>
      <c r="D174" s="195">
        <v>478.99999999999983</v>
      </c>
      <c r="E174" s="187"/>
    </row>
    <row r="175" spans="1:5" ht="12.75">
      <c r="A175" s="236"/>
      <c r="B175" s="193" t="s">
        <v>118</v>
      </c>
      <c r="C175" s="194">
        <v>153</v>
      </c>
      <c r="D175" s="195">
        <v>662.9999999999994</v>
      </c>
      <c r="E175" s="187"/>
    </row>
    <row r="176" spans="1:5" ht="12.75">
      <c r="A176" s="235"/>
      <c r="B176" s="196" t="s">
        <v>119</v>
      </c>
      <c r="C176" s="197">
        <v>278</v>
      </c>
      <c r="D176" s="198">
        <v>1142.0000000000002</v>
      </c>
      <c r="E176" s="187"/>
    </row>
    <row r="177" spans="1:5" ht="12.75">
      <c r="A177" s="235" t="s">
        <v>173</v>
      </c>
      <c r="B177" s="193" t="s">
        <v>117</v>
      </c>
      <c r="C177" s="194">
        <v>114</v>
      </c>
      <c r="D177" s="195">
        <v>456</v>
      </c>
      <c r="E177" s="187"/>
    </row>
    <row r="178" spans="1:5" ht="12.75">
      <c r="A178" s="236"/>
      <c r="B178" s="193" t="s">
        <v>118</v>
      </c>
      <c r="C178" s="194">
        <v>95</v>
      </c>
      <c r="D178" s="195">
        <v>380</v>
      </c>
      <c r="E178" s="187"/>
    </row>
    <row r="179" spans="1:5" ht="12.75">
      <c r="A179" s="235"/>
      <c r="B179" s="196" t="s">
        <v>119</v>
      </c>
      <c r="C179" s="197">
        <v>209</v>
      </c>
      <c r="D179" s="198">
        <v>836</v>
      </c>
      <c r="E179" s="187"/>
    </row>
    <row r="180" spans="1:5" ht="12.75">
      <c r="A180" s="235" t="s">
        <v>174</v>
      </c>
      <c r="B180" s="193" t="s">
        <v>117</v>
      </c>
      <c r="C180" s="194">
        <v>490</v>
      </c>
      <c r="D180" s="195">
        <v>1076.9999999999998</v>
      </c>
      <c r="E180" s="187"/>
    </row>
    <row r="181" spans="1:5" ht="12.75">
      <c r="A181" s="236"/>
      <c r="B181" s="193" t="s">
        <v>118</v>
      </c>
      <c r="C181" s="194">
        <v>32</v>
      </c>
      <c r="D181" s="195">
        <v>93</v>
      </c>
      <c r="E181" s="187"/>
    </row>
    <row r="182" spans="1:5" ht="12.75">
      <c r="A182" s="235"/>
      <c r="B182" s="196" t="s">
        <v>119</v>
      </c>
      <c r="C182" s="197">
        <v>522</v>
      </c>
      <c r="D182" s="198">
        <v>1170</v>
      </c>
      <c r="E182" s="187"/>
    </row>
    <row r="183" spans="1:5" ht="12.75">
      <c r="A183" s="235" t="s">
        <v>175</v>
      </c>
      <c r="B183" s="193" t="s">
        <v>117</v>
      </c>
      <c r="C183" s="194">
        <v>102</v>
      </c>
      <c r="D183" s="195">
        <v>408</v>
      </c>
      <c r="E183" s="187"/>
    </row>
    <row r="184" spans="1:5" ht="12.75">
      <c r="A184" s="236"/>
      <c r="B184" s="193" t="s">
        <v>118</v>
      </c>
      <c r="C184" s="194">
        <v>159</v>
      </c>
      <c r="D184" s="195">
        <v>585.9999999999998</v>
      </c>
      <c r="E184" s="187"/>
    </row>
    <row r="185" spans="1:5" ht="12.75">
      <c r="A185" s="235"/>
      <c r="B185" s="196" t="s">
        <v>119</v>
      </c>
      <c r="C185" s="197">
        <v>261</v>
      </c>
      <c r="D185" s="198">
        <v>993.9999999999997</v>
      </c>
      <c r="E185" s="187"/>
    </row>
    <row r="186" spans="1:5" ht="12.75">
      <c r="A186" s="235" t="s">
        <v>176</v>
      </c>
      <c r="B186" s="193" t="s">
        <v>117</v>
      </c>
      <c r="C186" s="194">
        <v>710</v>
      </c>
      <c r="D186" s="195">
        <v>2492.0000000000027</v>
      </c>
      <c r="E186" s="187"/>
    </row>
    <row r="187" spans="1:5" ht="12.75">
      <c r="A187" s="236"/>
      <c r="B187" s="193" t="s">
        <v>118</v>
      </c>
      <c r="C187" s="194">
        <v>682</v>
      </c>
      <c r="D187" s="195">
        <v>2631.9999999999995</v>
      </c>
      <c r="E187" s="187"/>
    </row>
    <row r="188" spans="1:5" ht="12.75">
      <c r="A188" s="235"/>
      <c r="B188" s="196" t="s">
        <v>119</v>
      </c>
      <c r="C188" s="197">
        <v>1392</v>
      </c>
      <c r="D188" s="198">
        <v>5123.999999999998</v>
      </c>
      <c r="E188" s="187"/>
    </row>
    <row r="189" spans="1:5" ht="12.75">
      <c r="A189" s="235" t="s">
        <v>177</v>
      </c>
      <c r="B189" s="193" t="s">
        <v>103</v>
      </c>
      <c r="C189" s="194">
        <v>27</v>
      </c>
      <c r="D189" s="195">
        <v>81</v>
      </c>
      <c r="E189" s="187"/>
    </row>
    <row r="190" spans="1:5" ht="12.75">
      <c r="A190" s="235"/>
      <c r="B190" s="196" t="s">
        <v>119</v>
      </c>
      <c r="C190" s="197">
        <v>27</v>
      </c>
      <c r="D190" s="198">
        <v>81</v>
      </c>
      <c r="E190" s="187"/>
    </row>
    <row r="191" spans="1:5" ht="12.75">
      <c r="A191" s="235" t="s">
        <v>178</v>
      </c>
      <c r="B191" s="193" t="s">
        <v>117</v>
      </c>
      <c r="C191" s="194">
        <v>23</v>
      </c>
      <c r="D191" s="195">
        <v>69</v>
      </c>
      <c r="E191" s="187"/>
    </row>
    <row r="192" spans="1:5" ht="12.75">
      <c r="A192" s="236"/>
      <c r="B192" s="193" t="s">
        <v>118</v>
      </c>
      <c r="C192" s="194">
        <v>280</v>
      </c>
      <c r="D192" s="195">
        <v>690.0000000000007</v>
      </c>
      <c r="E192" s="187"/>
    </row>
    <row r="193" spans="1:5" ht="12.75">
      <c r="A193" s="235"/>
      <c r="B193" s="196" t="s">
        <v>119</v>
      </c>
      <c r="C193" s="197">
        <v>303</v>
      </c>
      <c r="D193" s="198">
        <v>758.9999999999998</v>
      </c>
      <c r="E193" s="187"/>
    </row>
    <row r="194" spans="1:5" ht="12.75">
      <c r="A194" s="235" t="s">
        <v>179</v>
      </c>
      <c r="B194" s="193" t="s">
        <v>117</v>
      </c>
      <c r="C194" s="194">
        <v>24</v>
      </c>
      <c r="D194" s="195">
        <v>96</v>
      </c>
      <c r="E194" s="187"/>
    </row>
    <row r="195" spans="1:5" ht="12.75">
      <c r="A195" s="236"/>
      <c r="B195" s="193" t="s">
        <v>118</v>
      </c>
      <c r="C195" s="194">
        <v>178</v>
      </c>
      <c r="D195" s="195">
        <v>708</v>
      </c>
      <c r="E195" s="187"/>
    </row>
    <row r="196" spans="1:5" ht="12.75">
      <c r="A196" s="235"/>
      <c r="B196" s="196" t="s">
        <v>119</v>
      </c>
      <c r="C196" s="197">
        <v>202</v>
      </c>
      <c r="D196" s="198">
        <v>803.9999999999998</v>
      </c>
      <c r="E196" s="187"/>
    </row>
    <row r="197" spans="1:5" ht="12.75">
      <c r="A197" s="235" t="s">
        <v>180</v>
      </c>
      <c r="B197" s="193" t="s">
        <v>117</v>
      </c>
      <c r="C197" s="194">
        <v>164</v>
      </c>
      <c r="D197" s="195">
        <v>656</v>
      </c>
      <c r="E197" s="187"/>
    </row>
    <row r="198" spans="1:5" ht="12.75">
      <c r="A198" s="236"/>
      <c r="B198" s="193" t="s">
        <v>118</v>
      </c>
      <c r="C198" s="194">
        <v>132</v>
      </c>
      <c r="D198" s="195">
        <v>483.9999999999999</v>
      </c>
      <c r="E198" s="187"/>
    </row>
    <row r="199" spans="1:5" ht="12.75">
      <c r="A199" s="235"/>
      <c r="B199" s="196" t="s">
        <v>119</v>
      </c>
      <c r="C199" s="197">
        <v>296</v>
      </c>
      <c r="D199" s="198">
        <v>1140.0000000000002</v>
      </c>
      <c r="E199" s="187"/>
    </row>
    <row r="200" spans="1:5" ht="12.75">
      <c r="A200" s="235" t="s">
        <v>181</v>
      </c>
      <c r="B200" s="193" t="s">
        <v>104</v>
      </c>
      <c r="C200" s="194">
        <v>2</v>
      </c>
      <c r="D200" s="195">
        <v>6</v>
      </c>
      <c r="E200" s="187"/>
    </row>
    <row r="201" spans="1:5" ht="12.75">
      <c r="A201" s="236"/>
      <c r="B201" s="193" t="s">
        <v>117</v>
      </c>
      <c r="C201" s="194">
        <v>58</v>
      </c>
      <c r="D201" s="195">
        <v>232</v>
      </c>
      <c r="E201" s="187"/>
    </row>
    <row r="202" spans="1:5" ht="12.75">
      <c r="A202" s="236"/>
      <c r="B202" s="193" t="s">
        <v>103</v>
      </c>
      <c r="C202" s="194">
        <v>1105</v>
      </c>
      <c r="D202" s="195">
        <v>3475.0000000000014</v>
      </c>
      <c r="E202" s="187"/>
    </row>
    <row r="203" spans="1:5" ht="12.75">
      <c r="A203" s="236"/>
      <c r="B203" s="193" t="s">
        <v>118</v>
      </c>
      <c r="C203" s="194">
        <v>816</v>
      </c>
      <c r="D203" s="195">
        <v>3258</v>
      </c>
      <c r="E203" s="187"/>
    </row>
    <row r="204" spans="1:5" ht="12.75">
      <c r="A204" s="235"/>
      <c r="B204" s="196" t="s">
        <v>119</v>
      </c>
      <c r="C204" s="197">
        <v>1981</v>
      </c>
      <c r="D204" s="198">
        <v>6971.000000000003</v>
      </c>
      <c r="E204" s="187"/>
    </row>
    <row r="205" spans="1:5" ht="12.75">
      <c r="A205" s="235" t="s">
        <v>182</v>
      </c>
      <c r="B205" s="193" t="s">
        <v>117</v>
      </c>
      <c r="C205" s="194">
        <v>170</v>
      </c>
      <c r="D205" s="195">
        <v>680</v>
      </c>
      <c r="E205" s="187"/>
    </row>
    <row r="206" spans="1:5" ht="12.75">
      <c r="A206" s="236"/>
      <c r="B206" s="193" t="s">
        <v>103</v>
      </c>
      <c r="C206" s="194">
        <v>1</v>
      </c>
      <c r="D206" s="195">
        <v>4</v>
      </c>
      <c r="E206" s="187"/>
    </row>
    <row r="207" spans="1:5" ht="12.75">
      <c r="A207" s="236"/>
      <c r="B207" s="193" t="s">
        <v>118</v>
      </c>
      <c r="C207" s="194">
        <v>80</v>
      </c>
      <c r="D207" s="195">
        <v>320</v>
      </c>
      <c r="E207" s="187"/>
    </row>
    <row r="208" spans="1:5" ht="12.75">
      <c r="A208" s="235"/>
      <c r="B208" s="196" t="s">
        <v>119</v>
      </c>
      <c r="C208" s="197">
        <v>251</v>
      </c>
      <c r="D208" s="198">
        <v>1004</v>
      </c>
      <c r="E208" s="187"/>
    </row>
    <row r="209" spans="1:5" ht="12.75">
      <c r="A209" s="235" t="s">
        <v>183</v>
      </c>
      <c r="B209" s="193" t="s">
        <v>117</v>
      </c>
      <c r="C209" s="194">
        <v>117</v>
      </c>
      <c r="D209" s="195">
        <v>343.99999999999983</v>
      </c>
      <c r="E209" s="187"/>
    </row>
    <row r="210" spans="1:5" ht="12.75">
      <c r="A210" s="236"/>
      <c r="B210" s="193" t="s">
        <v>118</v>
      </c>
      <c r="C210" s="194">
        <v>24</v>
      </c>
      <c r="D210" s="195">
        <v>93.00000000000001</v>
      </c>
      <c r="E210" s="187"/>
    </row>
    <row r="211" spans="1:5" ht="12.75">
      <c r="A211" s="235"/>
      <c r="B211" s="196" t="s">
        <v>119</v>
      </c>
      <c r="C211" s="197">
        <v>141</v>
      </c>
      <c r="D211" s="198">
        <v>437</v>
      </c>
      <c r="E211" s="187"/>
    </row>
    <row r="212" spans="1:5" ht="12.75">
      <c r="A212" s="235" t="s">
        <v>184</v>
      </c>
      <c r="B212" s="193" t="s">
        <v>118</v>
      </c>
      <c r="C212" s="194">
        <v>12</v>
      </c>
      <c r="D212" s="195">
        <v>40</v>
      </c>
      <c r="E212" s="187"/>
    </row>
    <row r="213" spans="1:5" ht="12.75">
      <c r="A213" s="235"/>
      <c r="B213" s="196" t="s">
        <v>119</v>
      </c>
      <c r="C213" s="197">
        <v>12</v>
      </c>
      <c r="D213" s="198">
        <v>40</v>
      </c>
      <c r="E213" s="187"/>
    </row>
    <row r="214" spans="1:5" ht="12.75">
      <c r="A214" s="235" t="s">
        <v>119</v>
      </c>
      <c r="B214" s="193" t="s">
        <v>104</v>
      </c>
      <c r="C214" s="194">
        <v>87</v>
      </c>
      <c r="D214" s="195">
        <v>236.00000000000006</v>
      </c>
      <c r="E214" s="187"/>
    </row>
    <row r="215" spans="1:5" ht="12.75">
      <c r="A215" s="236"/>
      <c r="B215" s="193" t="s">
        <v>117</v>
      </c>
      <c r="C215" s="194">
        <v>16158</v>
      </c>
      <c r="D215" s="195">
        <v>46424.00000000033</v>
      </c>
      <c r="E215" s="187"/>
    </row>
    <row r="216" spans="1:5" ht="12.75">
      <c r="A216" s="236"/>
      <c r="B216" s="193" t="s">
        <v>103</v>
      </c>
      <c r="C216" s="194">
        <v>1687</v>
      </c>
      <c r="D216" s="195">
        <v>5217</v>
      </c>
      <c r="E216" s="187"/>
    </row>
    <row r="217" spans="1:5" ht="12.75">
      <c r="A217" s="236"/>
      <c r="B217" s="193" t="s">
        <v>118</v>
      </c>
      <c r="C217" s="194">
        <v>11370</v>
      </c>
      <c r="D217" s="195">
        <v>38252.99999999995</v>
      </c>
      <c r="E217" s="187"/>
    </row>
    <row r="218" spans="1:5" ht="12.75">
      <c r="A218" s="237"/>
      <c r="B218" s="199" t="s">
        <v>119</v>
      </c>
      <c r="C218" s="200">
        <v>29302</v>
      </c>
      <c r="D218" s="201">
        <v>90129.99999999988</v>
      </c>
      <c r="E218" s="187"/>
    </row>
  </sheetData>
  <sheetProtection/>
  <mergeCells count="74">
    <mergeCell ref="A3:D3"/>
    <mergeCell ref="A4:D4"/>
    <mergeCell ref="A5:B5"/>
    <mergeCell ref="A6:A8"/>
    <mergeCell ref="A9:A11"/>
    <mergeCell ref="A12:A14"/>
    <mergeCell ref="A15:A16"/>
    <mergeCell ref="A17:A18"/>
    <mergeCell ref="A19:A22"/>
    <mergeCell ref="A23:A26"/>
    <mergeCell ref="A27:A30"/>
    <mergeCell ref="A31:A33"/>
    <mergeCell ref="A34:A37"/>
    <mergeCell ref="A38:A40"/>
    <mergeCell ref="A41:A43"/>
    <mergeCell ref="A44:A45"/>
    <mergeCell ref="A46:A48"/>
    <mergeCell ref="A49:A51"/>
    <mergeCell ref="A52:A53"/>
    <mergeCell ref="A54:A55"/>
    <mergeCell ref="A56:A57"/>
    <mergeCell ref="A58:A59"/>
    <mergeCell ref="A60:A62"/>
    <mergeCell ref="A63:A64"/>
    <mergeCell ref="A65:A68"/>
    <mergeCell ref="A69:A71"/>
    <mergeCell ref="A72:A74"/>
    <mergeCell ref="A75:A78"/>
    <mergeCell ref="A79:A81"/>
    <mergeCell ref="A82:A85"/>
    <mergeCell ref="A86:A88"/>
    <mergeCell ref="A89:A90"/>
    <mergeCell ref="A91:A94"/>
    <mergeCell ref="A95:A98"/>
    <mergeCell ref="A99:A101"/>
    <mergeCell ref="A102:A103"/>
    <mergeCell ref="A104:A105"/>
    <mergeCell ref="A106:A107"/>
    <mergeCell ref="A108:A111"/>
    <mergeCell ref="A112:A114"/>
    <mergeCell ref="A115:A117"/>
    <mergeCell ref="A118:A120"/>
    <mergeCell ref="A121:A123"/>
    <mergeCell ref="A124:A125"/>
    <mergeCell ref="A126:A129"/>
    <mergeCell ref="A130:A131"/>
    <mergeCell ref="A132:A133"/>
    <mergeCell ref="A134:A138"/>
    <mergeCell ref="A139:A141"/>
    <mergeCell ref="A142:A144"/>
    <mergeCell ref="A145:A148"/>
    <mergeCell ref="A149:A150"/>
    <mergeCell ref="A151:A152"/>
    <mergeCell ref="A153:A155"/>
    <mergeCell ref="A156:A158"/>
    <mergeCell ref="A159:A161"/>
    <mergeCell ref="A162:A165"/>
    <mergeCell ref="A166:A168"/>
    <mergeCell ref="A169:A171"/>
    <mergeCell ref="A172:A173"/>
    <mergeCell ref="A174:A176"/>
    <mergeCell ref="A177:A179"/>
    <mergeCell ref="A180:A182"/>
    <mergeCell ref="A183:A185"/>
    <mergeCell ref="A186:A188"/>
    <mergeCell ref="A189:A190"/>
    <mergeCell ref="A212:A213"/>
    <mergeCell ref="A214:A218"/>
    <mergeCell ref="A191:A193"/>
    <mergeCell ref="A194:A196"/>
    <mergeCell ref="A197:A199"/>
    <mergeCell ref="A200:A204"/>
    <mergeCell ref="A205:A208"/>
    <mergeCell ref="A209:A2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Gunzelman</dc:creator>
  <cp:keywords/>
  <dc:description/>
  <cp:lastModifiedBy>Maureen Belich</cp:lastModifiedBy>
  <cp:lastPrinted>2023-02-23T20:32:34Z</cp:lastPrinted>
  <dcterms:created xsi:type="dcterms:W3CDTF">2019-03-18T17:40:44Z</dcterms:created>
  <dcterms:modified xsi:type="dcterms:W3CDTF">2023-02-27T14:28:27Z</dcterms:modified>
  <cp:category/>
  <cp:version/>
  <cp:contentType/>
  <cp:contentStatus/>
</cp:coreProperties>
</file>