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755BE086-0608-41F8-9EA0-AFD2480F4E62}" xr6:coauthVersionLast="36" xr6:coauthVersionMax="36" xr10:uidLastSave="{00000000-0000-0000-0000-000000000000}"/>
  <bookViews>
    <workbookView xWindow="0" yWindow="0" windowWidth="9600" windowHeight="5280" xr2:uid="{00000000-000D-0000-FFFF-FFFF00000000}"/>
  </bookViews>
  <sheets>
    <sheet name="A-4.0" sheetId="1" r:id="rId1"/>
  </sheets>
  <definedNames>
    <definedName name="_xlnm.Print_Area" localSheetId="0">'A-4.0'!$A$1:$E$70</definedName>
  </definedNames>
  <calcPr calcId="191029"/>
</workbook>
</file>

<file path=xl/calcChain.xml><?xml version="1.0" encoding="utf-8"?>
<calcChain xmlns="http://schemas.openxmlformats.org/spreadsheetml/2006/main">
  <c r="C32" i="1" l="1"/>
  <c r="C35" i="1"/>
  <c r="B32" i="1"/>
  <c r="C26" i="1"/>
  <c r="B26" i="1"/>
  <c r="B20" i="1"/>
  <c r="C60" i="1" l="1"/>
  <c r="B35" i="1" l="1"/>
  <c r="C23" i="1" l="1"/>
  <c r="C67" i="1"/>
  <c r="B38" i="1"/>
  <c r="B37" i="1"/>
  <c r="C38" i="1"/>
  <c r="D20" i="1"/>
  <c r="C40" i="1"/>
  <c r="C39" i="1"/>
  <c r="C37" i="1"/>
  <c r="C36" i="1"/>
  <c r="B40" i="1"/>
  <c r="B39" i="1"/>
  <c r="B36" i="1"/>
  <c r="C14" i="1"/>
  <c r="B14" i="1"/>
  <c r="C13" i="1"/>
  <c r="B13" i="1"/>
  <c r="C12" i="1"/>
  <c r="B12" i="1"/>
  <c r="C9" i="1"/>
  <c r="B9" i="1"/>
  <c r="D47" i="1"/>
  <c r="D48" i="1"/>
  <c r="D44" i="1"/>
  <c r="D45" i="1"/>
  <c r="C51" i="1"/>
  <c r="B51" i="1"/>
  <c r="C50" i="1"/>
  <c r="B50" i="1"/>
  <c r="C29" i="1"/>
  <c r="D30" i="1"/>
  <c r="D31" i="1"/>
  <c r="D32" i="1"/>
  <c r="D33" i="1"/>
  <c r="D34" i="1"/>
  <c r="D27" i="1"/>
  <c r="D24" i="1"/>
  <c r="D25" i="1"/>
  <c r="D26" i="1"/>
  <c r="D28" i="1"/>
  <c r="D18" i="1"/>
  <c r="D19" i="1"/>
  <c r="D21" i="1"/>
  <c r="D22" i="1"/>
  <c r="B23" i="1"/>
  <c r="D7" i="1"/>
  <c r="D8" i="1"/>
  <c r="D10" i="1"/>
  <c r="D11" i="1"/>
  <c r="B46" i="1"/>
  <c r="C46" i="1"/>
  <c r="B49" i="1"/>
  <c r="C49" i="1"/>
  <c r="D4" i="1"/>
  <c r="C5" i="1"/>
  <c r="D3" i="1"/>
  <c r="B5" i="1"/>
  <c r="B29" i="1"/>
  <c r="D40" i="1" l="1"/>
  <c r="D14" i="1"/>
  <c r="D64" i="1"/>
  <c r="D65" i="1"/>
  <c r="D55" i="1"/>
  <c r="D57" i="1"/>
  <c r="D49" i="1"/>
  <c r="E48" i="1" s="1"/>
  <c r="C52" i="1"/>
  <c r="D46" i="1"/>
  <c r="E45" i="1" s="1"/>
  <c r="D50" i="1"/>
  <c r="B52" i="1"/>
  <c r="D23" i="1"/>
  <c r="D38" i="1"/>
  <c r="D29" i="1"/>
  <c r="D37" i="1"/>
  <c r="D12" i="1"/>
  <c r="E11" i="1" s="1"/>
  <c r="C15" i="1"/>
  <c r="D63" i="1"/>
  <c r="D66" i="1"/>
  <c r="D62" i="1"/>
  <c r="D56" i="1"/>
  <c r="D58" i="1"/>
  <c r="D51" i="1"/>
  <c r="D39" i="1"/>
  <c r="D35" i="1"/>
  <c r="E34" i="1" s="1"/>
  <c r="C41" i="1"/>
  <c r="D36" i="1"/>
  <c r="B41" i="1"/>
  <c r="B15" i="1"/>
  <c r="D9" i="1"/>
  <c r="E8" i="1" s="1"/>
  <c r="D13" i="1"/>
  <c r="D5" i="1"/>
  <c r="E4" i="1" s="1"/>
  <c r="D59" i="1"/>
  <c r="D41" i="1" l="1"/>
  <c r="E40" i="1" s="1"/>
  <c r="E27" i="1"/>
  <c r="E28" i="1"/>
  <c r="E20" i="1"/>
  <c r="E21" i="1"/>
  <c r="E22" i="1"/>
  <c r="E31" i="1"/>
  <c r="E30" i="1"/>
  <c r="E47" i="1"/>
  <c r="E49" i="1" s="1"/>
  <c r="E25" i="1"/>
  <c r="E26" i="1"/>
  <c r="D15" i="1"/>
  <c r="E14" i="1" s="1"/>
  <c r="D67" i="1"/>
  <c r="D60" i="1"/>
  <c r="E44" i="1"/>
  <c r="E46" i="1" s="1"/>
  <c r="D52" i="1"/>
  <c r="E51" i="1" s="1"/>
  <c r="E19" i="1"/>
  <c r="E18" i="1"/>
  <c r="E24" i="1"/>
  <c r="E33" i="1"/>
  <c r="E32" i="1"/>
  <c r="E10" i="1"/>
  <c r="E12" i="1" s="1"/>
  <c r="E7" i="1"/>
  <c r="E9" i="1" s="1"/>
  <c r="E3" i="1"/>
  <c r="E5" i="1" s="1"/>
  <c r="E39" i="1" l="1"/>
  <c r="E36" i="1"/>
  <c r="E29" i="1"/>
  <c r="E13" i="1"/>
  <c r="E15" i="1" s="1"/>
  <c r="E50" i="1"/>
  <c r="E52" i="1" s="1"/>
  <c r="E23" i="1"/>
  <c r="E38" i="1"/>
  <c r="E37" i="1"/>
  <c r="E35" i="1"/>
  <c r="E41" i="1" l="1"/>
</calcChain>
</file>

<file path=xl/sharedStrings.xml><?xml version="1.0" encoding="utf-8"?>
<sst xmlns="http://schemas.openxmlformats.org/spreadsheetml/2006/main" count="90" uniqueCount="64">
  <si>
    <t xml:space="preserve"> </t>
  </si>
  <si>
    <t>HEADCOUNT</t>
  </si>
  <si>
    <t>Full-Time</t>
  </si>
  <si>
    <t>Part-Time</t>
  </si>
  <si>
    <t>TOTAL</t>
  </si>
  <si>
    <t>% of Total</t>
  </si>
  <si>
    <t>Undergraduate</t>
  </si>
  <si>
    <t>Graduate</t>
  </si>
  <si>
    <t>GENDER</t>
  </si>
  <si>
    <t>Undergraduate Males</t>
  </si>
  <si>
    <t>Undergraduate Females</t>
  </si>
  <si>
    <t>Total Undergraduates</t>
  </si>
  <si>
    <t>Graduate Males</t>
  </si>
  <si>
    <t>Graduate Females</t>
  </si>
  <si>
    <t>Total Males</t>
  </si>
  <si>
    <t>Total Females</t>
  </si>
  <si>
    <t>Total Enrollment</t>
  </si>
  <si>
    <t>First-time Freshmen</t>
  </si>
  <si>
    <t>White</t>
  </si>
  <si>
    <t>Undergraduate White</t>
  </si>
  <si>
    <t>Graduate White</t>
  </si>
  <si>
    <t>Total White</t>
  </si>
  <si>
    <t>AGE</t>
  </si>
  <si>
    <t>RESIDENCE (of Origin)</t>
  </si>
  <si>
    <t>Total</t>
  </si>
  <si>
    <t>Undergraduate 24 &amp; under</t>
  </si>
  <si>
    <t xml:space="preserve">Undergraduate 25 &amp; over  </t>
  </si>
  <si>
    <t xml:space="preserve">Graduates 24 &amp; under  </t>
  </si>
  <si>
    <t>Graduates 25 &amp; over</t>
  </si>
  <si>
    <t>Total 24 &amp; under</t>
  </si>
  <si>
    <t>Total 25 &amp; over</t>
  </si>
  <si>
    <t>Eastern Shore, MD</t>
  </si>
  <si>
    <t>Western Shore, MD</t>
  </si>
  <si>
    <t>Out-of-State</t>
  </si>
  <si>
    <t>African-American</t>
  </si>
  <si>
    <t>Undergraduate African-American</t>
  </si>
  <si>
    <t>Graduate African-American</t>
  </si>
  <si>
    <t>Total African-American</t>
  </si>
  <si>
    <t>RACE/ETHNICITY*</t>
  </si>
  <si>
    <t>Subtotal Undergraduates</t>
  </si>
  <si>
    <t>Subtotal Graduates</t>
  </si>
  <si>
    <t>Subtotal</t>
  </si>
  <si>
    <t>*Percentages are based on KNOWN population.</t>
  </si>
  <si>
    <t>Undergraduate Nonresident Alien (NRA)</t>
  </si>
  <si>
    <t>Nonresident Alien (NRA)</t>
  </si>
  <si>
    <t>Graduate Nonresident Alien (NRA)</t>
  </si>
  <si>
    <t>Total Nonresident Alien</t>
  </si>
  <si>
    <t>*Subtotal Undergraduate</t>
  </si>
  <si>
    <t>*Subtotal Graduates</t>
  </si>
  <si>
    <t>*TOTAL ENROLLMENT</t>
  </si>
  <si>
    <t>*Subtotal First-time Freshmen</t>
  </si>
  <si>
    <t>Permanent resident and U.S. students, int'l address</t>
  </si>
  <si>
    <t>Nonresident alien students, int'l address</t>
  </si>
  <si>
    <t>Other Minority**</t>
  </si>
  <si>
    <t>Undergraduate Other Minority**</t>
  </si>
  <si>
    <t>Graduate Other Minority**</t>
  </si>
  <si>
    <t>Total Other Minority**</t>
  </si>
  <si>
    <r>
      <rPr>
        <b/>
        <sz val="9"/>
        <rFont val="Times New Roman"/>
        <family val="1"/>
      </rPr>
      <t>**</t>
    </r>
    <r>
      <rPr>
        <sz val="7"/>
        <rFont val="Times New Roman"/>
        <family val="1"/>
      </rPr>
      <t>Other Minority includes American Indian/Alaskan Native, Asian, Hispanic, Native Hawaiian/Pacific Islander &amp; Two or more races</t>
    </r>
    <r>
      <rPr>
        <sz val="8"/>
        <rFont val="Times New Roman"/>
        <family val="1"/>
      </rPr>
      <t>.</t>
    </r>
  </si>
  <si>
    <t>Race/Ethnicity Unknown/Not specified*</t>
  </si>
  <si>
    <t>Undergraduate Unknown/Not specified*</t>
  </si>
  <si>
    <t>Graduate Unknown/Not specified*</t>
  </si>
  <si>
    <t>Total Unknown/Not specified*</t>
  </si>
  <si>
    <r>
      <rPr>
        <b/>
        <sz val="9"/>
        <rFont val="Times New Roman"/>
        <family val="1"/>
      </rPr>
      <t>*</t>
    </r>
    <r>
      <rPr>
        <sz val="7"/>
        <rFont val="Times New Roman"/>
        <family val="1"/>
      </rPr>
      <t xml:space="preserve">The Race/Ethnicity Unkown/Not specified headcount is excluded from the total when calculating individual race/ethnicity percentages. The unknown percentage is a straight percentage of total headcount.    </t>
    </r>
  </si>
  <si>
    <t>Summary of Student Characteristics: 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</si>
</sst>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5" x14ac:knownFonts="1">
    <font>
      <sz val="7"/>
      <name val="Arial"/>
    </font>
    <font>
      <b/>
      <sz val="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b/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9"/>
      <name val="Times New Roman"/>
      <family val="1"/>
    </font>
    <font>
      <sz val="7"/>
      <name val="Arial"/>
    </font>
    <font>
      <b/>
      <sz val="9"/>
      <name val="Times New Roman"/>
      <family val="1"/>
    </font>
    <font>
      <i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9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9"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/>
    </xf>
    <xf numFmtId="0" fontId="3" fillId="3" borderId="3" xfId="0" applyFont="1" applyFill="1" applyBorder="1"/>
    <xf numFmtId="1" fontId="4" fillId="2" borderId="0" xfId="0" applyNumberFormat="1" applyFont="1" applyFill="1" applyBorder="1"/>
    <xf numFmtId="41" fontId="4" fillId="2" borderId="0" xfId="0" applyNumberFormat="1" applyFont="1" applyFill="1" applyBorder="1"/>
    <xf numFmtId="164" fontId="9" fillId="2" borderId="4" xfId="0" applyNumberFormat="1" applyFont="1" applyFill="1" applyBorder="1"/>
    <xf numFmtId="41" fontId="9" fillId="2" borderId="0" xfId="0" applyNumberFormat="1" applyFont="1" applyFill="1" applyBorder="1"/>
    <xf numFmtId="1" fontId="11" fillId="3" borderId="5" xfId="0" applyNumberFormat="1" applyFont="1" applyFill="1" applyBorder="1"/>
    <xf numFmtId="164" fontId="11" fillId="3" borderId="6" xfId="0" applyNumberFormat="1" applyFont="1" applyFill="1" applyBorder="1"/>
    <xf numFmtId="41" fontId="10" fillId="4" borderId="0" xfId="0" applyNumberFormat="1" applyFont="1" applyFill="1" applyBorder="1"/>
    <xf numFmtId="0" fontId="3" fillId="5" borderId="7" xfId="0" applyFont="1" applyFill="1" applyBorder="1" applyAlignment="1">
      <alignment horizontal="left" indent="2"/>
    </xf>
    <xf numFmtId="9" fontId="10" fillId="5" borderId="8" xfId="0" applyNumberFormat="1" applyFont="1" applyFill="1" applyBorder="1"/>
    <xf numFmtId="0" fontId="3" fillId="5" borderId="1" xfId="0" applyFont="1" applyFill="1" applyBorder="1" applyAlignment="1">
      <alignment horizontal="left" indent="2"/>
    </xf>
    <xf numFmtId="9" fontId="10" fillId="5" borderId="4" xfId="0" applyNumberFormat="1" applyFont="1" applyFill="1" applyBorder="1"/>
    <xf numFmtId="0" fontId="6" fillId="6" borderId="7" xfId="0" applyFont="1" applyFill="1" applyBorder="1" applyAlignment="1">
      <alignment horizontal="left" indent="2"/>
    </xf>
    <xf numFmtId="9" fontId="10" fillId="6" borderId="8" xfId="0" applyNumberFormat="1" applyFont="1" applyFill="1" applyBorder="1"/>
    <xf numFmtId="0" fontId="3" fillId="5" borderId="9" xfId="0" applyFont="1" applyFill="1" applyBorder="1" applyAlignment="1">
      <alignment horizontal="left" indent="2"/>
    </xf>
    <xf numFmtId="41" fontId="10" fillId="5" borderId="10" xfId="0" applyNumberFormat="1" applyFont="1" applyFill="1" applyBorder="1"/>
    <xf numFmtId="9" fontId="10" fillId="5" borderId="11" xfId="0" applyNumberFormat="1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right"/>
    </xf>
    <xf numFmtId="0" fontId="1" fillId="7" borderId="18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1" fillId="7" borderId="20" xfId="0" applyFont="1" applyFill="1" applyBorder="1" applyAlignment="1">
      <alignment horizontal="right"/>
    </xf>
    <xf numFmtId="0" fontId="3" fillId="7" borderId="21" xfId="0" applyFont="1" applyFill="1" applyBorder="1"/>
    <xf numFmtId="0" fontId="4" fillId="7" borderId="0" xfId="0" applyFont="1" applyFill="1" applyBorder="1"/>
    <xf numFmtId="0" fontId="1" fillId="5" borderId="0" xfId="0" applyFont="1" applyFill="1" applyBorder="1"/>
    <xf numFmtId="164" fontId="4" fillId="7" borderId="4" xfId="0" applyNumberFormat="1" applyFont="1" applyFill="1" applyBorder="1"/>
    <xf numFmtId="0" fontId="6" fillId="6" borderId="2" xfId="0" applyFont="1" applyFill="1" applyBorder="1" applyAlignment="1">
      <alignment horizontal="left" indent="2"/>
    </xf>
    <xf numFmtId="0" fontId="1" fillId="7" borderId="22" xfId="0" applyFont="1" applyFill="1" applyBorder="1" applyAlignment="1">
      <alignment horizontal="right"/>
    </xf>
    <xf numFmtId="0" fontId="1" fillId="6" borderId="22" xfId="0" applyFont="1" applyFill="1" applyBorder="1" applyAlignment="1">
      <alignment horizontal="right"/>
    </xf>
    <xf numFmtId="0" fontId="1" fillId="7" borderId="23" xfId="0" applyFont="1" applyFill="1" applyBorder="1" applyAlignment="1">
      <alignment horizontal="right"/>
    </xf>
    <xf numFmtId="0" fontId="4" fillId="5" borderId="0" xfId="0" applyFont="1" applyFill="1" applyBorder="1"/>
    <xf numFmtId="0" fontId="4" fillId="7" borderId="4" xfId="0" applyFont="1" applyFill="1" applyBorder="1"/>
    <xf numFmtId="1" fontId="4" fillId="7" borderId="0" xfId="0" applyNumberFormat="1" applyFont="1" applyFill="1" applyBorder="1"/>
    <xf numFmtId="0" fontId="9" fillId="7" borderId="4" xfId="0" applyFont="1" applyFill="1" applyBorder="1"/>
    <xf numFmtId="0" fontId="7" fillId="6" borderId="24" xfId="0" applyFont="1" applyFill="1" applyBorder="1"/>
    <xf numFmtId="9" fontId="10" fillId="6" borderId="25" xfId="0" applyNumberFormat="1" applyFont="1" applyFill="1" applyBorder="1"/>
    <xf numFmtId="0" fontId="3" fillId="7" borderId="21" xfId="0" applyFont="1" applyFill="1" applyBorder="1" applyAlignment="1">
      <alignment horizontal="center"/>
    </xf>
    <xf numFmtId="0" fontId="3" fillId="7" borderId="1" xfId="0" applyFont="1" applyFill="1" applyBorder="1"/>
    <xf numFmtId="0" fontId="5" fillId="2" borderId="1" xfId="0" applyFont="1" applyFill="1" applyBorder="1" applyAlignment="1">
      <alignment horizontal="left" indent="2"/>
    </xf>
    <xf numFmtId="0" fontId="3" fillId="6" borderId="26" xfId="0" applyFont="1" applyFill="1" applyBorder="1" applyAlignment="1">
      <alignment horizontal="left" indent="4"/>
    </xf>
    <xf numFmtId="1" fontId="1" fillId="5" borderId="0" xfId="0" applyNumberFormat="1" applyFont="1" applyFill="1" applyBorder="1"/>
    <xf numFmtId="0" fontId="3" fillId="5" borderId="1" xfId="0" applyFont="1" applyFill="1" applyBorder="1" applyAlignment="1">
      <alignment horizontal="left" indent="4"/>
    </xf>
    <xf numFmtId="41" fontId="10" fillId="5" borderId="27" xfId="0" applyNumberFormat="1" applyFont="1" applyFill="1" applyBorder="1"/>
    <xf numFmtId="41" fontId="10" fillId="5" borderId="0" xfId="0" applyNumberFormat="1" applyFont="1" applyFill="1" applyBorder="1"/>
    <xf numFmtId="41" fontId="10" fillId="6" borderId="27" xfId="0" applyNumberFormat="1" applyFont="1" applyFill="1" applyBorder="1"/>
    <xf numFmtId="41" fontId="10" fillId="6" borderId="0" xfId="0" applyNumberFormat="1" applyFont="1" applyFill="1" applyBorder="1"/>
    <xf numFmtId="41" fontId="10" fillId="5" borderId="0" xfId="0" applyNumberFormat="1" applyFont="1" applyFill="1" applyBorder="1" applyAlignment="1">
      <alignment horizontal="right"/>
    </xf>
    <xf numFmtId="41" fontId="9" fillId="5" borderId="0" xfId="0" applyNumberFormat="1" applyFont="1" applyFill="1" applyBorder="1"/>
    <xf numFmtId="41" fontId="10" fillId="6" borderId="24" xfId="0" applyNumberFormat="1" applyFont="1" applyFill="1" applyBorder="1"/>
    <xf numFmtId="0" fontId="3" fillId="7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7" borderId="29" xfId="0" applyFont="1" applyFill="1" applyBorder="1" applyAlignment="1">
      <alignment horizontal="right"/>
    </xf>
    <xf numFmtId="0" fontId="5" fillId="2" borderId="1" xfId="0" applyFont="1" applyFill="1" applyBorder="1"/>
    <xf numFmtId="41" fontId="9" fillId="8" borderId="0" xfId="0" applyNumberFormat="1" applyFont="1" applyFill="1" applyBorder="1"/>
    <xf numFmtId="41" fontId="10" fillId="8" borderId="0" xfId="0" applyNumberFormat="1" applyFont="1" applyFill="1" applyBorder="1"/>
    <xf numFmtId="164" fontId="9" fillId="8" borderId="4" xfId="0" applyNumberFormat="1" applyFont="1" applyFill="1" applyBorder="1"/>
    <xf numFmtId="0" fontId="3" fillId="6" borderId="7" xfId="0" applyFont="1" applyFill="1" applyBorder="1" applyAlignment="1">
      <alignment horizontal="left" indent="2"/>
    </xf>
    <xf numFmtId="41" fontId="10" fillId="6" borderId="5" xfId="0" applyNumberFormat="1" applyFont="1" applyFill="1" applyBorder="1"/>
    <xf numFmtId="164" fontId="0" fillId="2" borderId="0" xfId="0" applyNumberFormat="1" applyFill="1"/>
    <xf numFmtId="0" fontId="2" fillId="2" borderId="0" xfId="0" applyFont="1" applyFill="1" applyBorder="1" applyAlignment="1">
      <alignment horizontal="left"/>
    </xf>
    <xf numFmtId="164" fontId="14" fillId="2" borderId="4" xfId="1" applyNumberFormat="1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zoomScale="130" zoomScaleNormal="130" workbookViewId="0">
      <selection activeCell="C66" sqref="C66"/>
    </sheetView>
  </sheetViews>
  <sheetFormatPr defaultColWidth="12.796875" defaultRowHeight="9" x14ac:dyDescent="0.15"/>
  <cols>
    <col min="1" max="1" width="47.19921875" customWidth="1"/>
    <col min="2" max="2" width="17.19921875" customWidth="1"/>
    <col min="3" max="3" width="15.796875" customWidth="1"/>
    <col min="4" max="4" width="14.3984375" customWidth="1"/>
    <col min="5" max="5" width="18.19921875" customWidth="1"/>
  </cols>
  <sheetData>
    <row r="1" spans="1:5" ht="15" x14ac:dyDescent="0.25">
      <c r="A1" s="77" t="s">
        <v>63</v>
      </c>
      <c r="B1" s="77"/>
      <c r="C1" s="77"/>
      <c r="D1" s="77"/>
      <c r="E1" s="77"/>
    </row>
    <row r="2" spans="1:5" ht="10.5" x14ac:dyDescent="0.15">
      <c r="A2" s="27" t="s">
        <v>1</v>
      </c>
      <c r="B2" s="28" t="s">
        <v>2</v>
      </c>
      <c r="C2" s="28" t="s">
        <v>3</v>
      </c>
      <c r="D2" s="29" t="s">
        <v>4</v>
      </c>
      <c r="E2" s="30" t="s">
        <v>5</v>
      </c>
    </row>
    <row r="3" spans="1:5" ht="11.25" x14ac:dyDescent="0.2">
      <c r="A3" s="2" t="s">
        <v>6</v>
      </c>
      <c r="B3" s="12">
        <v>5853</v>
      </c>
      <c r="C3" s="12">
        <v>525</v>
      </c>
      <c r="D3" s="15">
        <f>SUM(B3+C3)</f>
        <v>6378</v>
      </c>
      <c r="E3" s="11">
        <f>(D3/D5)</f>
        <v>0.89540923768075253</v>
      </c>
    </row>
    <row r="4" spans="1:5" ht="11.25" x14ac:dyDescent="0.2">
      <c r="A4" s="2" t="s">
        <v>7</v>
      </c>
      <c r="B4" s="12">
        <v>433</v>
      </c>
      <c r="C4" s="12">
        <v>312</v>
      </c>
      <c r="D4" s="15">
        <f>SUM(B4+C4)</f>
        <v>745</v>
      </c>
      <c r="E4" s="11">
        <f>(D4/D5)</f>
        <v>0.10459076231924751</v>
      </c>
    </row>
    <row r="5" spans="1:5" ht="11.25" thickBot="1" x14ac:dyDescent="0.2">
      <c r="A5" s="16" t="s">
        <v>24</v>
      </c>
      <c r="B5" s="57">
        <f>(B3+B4)</f>
        <v>6286</v>
      </c>
      <c r="C5" s="57">
        <f>C3+C4</f>
        <v>837</v>
      </c>
      <c r="D5" s="57">
        <f>D3+D4</f>
        <v>7123</v>
      </c>
      <c r="E5" s="17">
        <f>E3+E4</f>
        <v>1</v>
      </c>
    </row>
    <row r="6" spans="1:5" ht="11.25" thickTop="1" x14ac:dyDescent="0.15">
      <c r="A6" s="26" t="s">
        <v>8</v>
      </c>
      <c r="B6" s="31" t="s">
        <v>2</v>
      </c>
      <c r="C6" s="31" t="s">
        <v>3</v>
      </c>
      <c r="D6" s="32" t="s">
        <v>4</v>
      </c>
      <c r="E6" s="33" t="s">
        <v>5</v>
      </c>
    </row>
    <row r="7" spans="1:5" ht="11.25" x14ac:dyDescent="0.2">
      <c r="A7" s="2" t="s">
        <v>9</v>
      </c>
      <c r="B7" s="12">
        <v>2626</v>
      </c>
      <c r="C7" s="12">
        <v>269</v>
      </c>
      <c r="D7" s="15">
        <f>C7+B7</f>
        <v>2895</v>
      </c>
      <c r="E7" s="11">
        <f>(D7/D9)</f>
        <v>0.45390404515522109</v>
      </c>
    </row>
    <row r="8" spans="1:5" ht="11.25" x14ac:dyDescent="0.2">
      <c r="A8" s="2" t="s">
        <v>10</v>
      </c>
      <c r="B8" s="12">
        <v>3227</v>
      </c>
      <c r="C8" s="12">
        <v>256</v>
      </c>
      <c r="D8" s="15">
        <f>C8+B8</f>
        <v>3483</v>
      </c>
      <c r="E8" s="11">
        <f>(D8/D9)</f>
        <v>0.54609595484477891</v>
      </c>
    </row>
    <row r="9" spans="1:5" ht="10.5" x14ac:dyDescent="0.15">
      <c r="A9" s="18" t="s">
        <v>39</v>
      </c>
      <c r="B9" s="58">
        <f>B7+B8</f>
        <v>5853</v>
      </c>
      <c r="C9" s="58">
        <f>C7+C8</f>
        <v>525</v>
      </c>
      <c r="D9" s="58">
        <f>D7+D8</f>
        <v>6378</v>
      </c>
      <c r="E9" s="19">
        <f>E7+E8</f>
        <v>1</v>
      </c>
    </row>
    <row r="10" spans="1:5" ht="11.25" x14ac:dyDescent="0.2">
      <c r="A10" s="2" t="s">
        <v>12</v>
      </c>
      <c r="B10" s="12">
        <v>99</v>
      </c>
      <c r="C10" s="12">
        <v>77</v>
      </c>
      <c r="D10" s="15">
        <f>C10+B10</f>
        <v>176</v>
      </c>
      <c r="E10" s="11">
        <f>(D10/D12)</f>
        <v>0.23624161073825503</v>
      </c>
    </row>
    <row r="11" spans="1:5" ht="11.25" x14ac:dyDescent="0.2">
      <c r="A11" s="2" t="s">
        <v>13</v>
      </c>
      <c r="B11" s="12">
        <v>334</v>
      </c>
      <c r="C11" s="12">
        <v>235</v>
      </c>
      <c r="D11" s="15">
        <f>C11+B11</f>
        <v>569</v>
      </c>
      <c r="E11" s="11">
        <f>(D11/D12)</f>
        <v>0.763758389261745</v>
      </c>
    </row>
    <row r="12" spans="1:5" ht="10.5" x14ac:dyDescent="0.15">
      <c r="A12" s="18" t="s">
        <v>40</v>
      </c>
      <c r="B12" s="58">
        <f>B10+B11</f>
        <v>433</v>
      </c>
      <c r="C12" s="58">
        <f>C10+C11</f>
        <v>312</v>
      </c>
      <c r="D12" s="58">
        <f>D10+D11</f>
        <v>745</v>
      </c>
      <c r="E12" s="19">
        <f>E10+E11</f>
        <v>1</v>
      </c>
    </row>
    <row r="13" spans="1:5" ht="11.25" x14ac:dyDescent="0.2">
      <c r="A13" s="2" t="s">
        <v>14</v>
      </c>
      <c r="B13" s="12">
        <f>B7+B10</f>
        <v>2725</v>
      </c>
      <c r="C13" s="12">
        <f>C7+C10</f>
        <v>346</v>
      </c>
      <c r="D13" s="15">
        <f>C13+B13</f>
        <v>3071</v>
      </c>
      <c r="E13" s="11">
        <f>(D13/D15)</f>
        <v>0.43113856521128741</v>
      </c>
    </row>
    <row r="14" spans="1:5" ht="11.25" x14ac:dyDescent="0.2">
      <c r="A14" s="2" t="s">
        <v>15</v>
      </c>
      <c r="B14" s="12">
        <f>B8+B11</f>
        <v>3561</v>
      </c>
      <c r="C14" s="12">
        <f>C8+C11</f>
        <v>491</v>
      </c>
      <c r="D14" s="15">
        <f>C14+B14</f>
        <v>4052</v>
      </c>
      <c r="E14" s="11">
        <f>(D14/D15)</f>
        <v>0.56886143478871265</v>
      </c>
    </row>
    <row r="15" spans="1:5" ht="11.25" thickBot="1" x14ac:dyDescent="0.2">
      <c r="A15" s="20" t="s">
        <v>16</v>
      </c>
      <c r="B15" s="59">
        <f>B13+B14</f>
        <v>6286</v>
      </c>
      <c r="C15" s="59">
        <f>C13+C14</f>
        <v>837</v>
      </c>
      <c r="D15" s="59">
        <f>D13+D14</f>
        <v>7123</v>
      </c>
      <c r="E15" s="21">
        <f>E13+E14</f>
        <v>1</v>
      </c>
    </row>
    <row r="16" spans="1:5" ht="11.25" thickTop="1" x14ac:dyDescent="0.15">
      <c r="A16" s="25" t="s">
        <v>38</v>
      </c>
      <c r="B16" s="34" t="s">
        <v>2</v>
      </c>
      <c r="C16" s="34" t="s">
        <v>3</v>
      </c>
      <c r="D16" s="35" t="s">
        <v>4</v>
      </c>
      <c r="E16" s="36" t="s">
        <v>5</v>
      </c>
    </row>
    <row r="17" spans="1:6" ht="10.5" x14ac:dyDescent="0.15">
      <c r="A17" s="37" t="s">
        <v>17</v>
      </c>
      <c r="B17" s="38"/>
      <c r="C17" s="38"/>
      <c r="D17" s="39"/>
      <c r="E17" s="40"/>
    </row>
    <row r="18" spans="1:6" ht="11.25" x14ac:dyDescent="0.2">
      <c r="A18" s="6" t="s">
        <v>34</v>
      </c>
      <c r="B18" s="12">
        <v>214</v>
      </c>
      <c r="C18" s="12">
        <v>0</v>
      </c>
      <c r="D18" s="15">
        <f>B18+C18</f>
        <v>214</v>
      </c>
      <c r="E18" s="11">
        <f>(D18/($D$23-$D$22))</f>
        <v>0.15700660308143802</v>
      </c>
    </row>
    <row r="19" spans="1:6" ht="11.25" x14ac:dyDescent="0.2">
      <c r="A19" s="6" t="s">
        <v>18</v>
      </c>
      <c r="B19" s="12">
        <v>933</v>
      </c>
      <c r="C19" s="12">
        <v>2</v>
      </c>
      <c r="D19" s="15">
        <f>B19+C19</f>
        <v>935</v>
      </c>
      <c r="E19" s="11">
        <f>(D19/($D$23-$D$22))</f>
        <v>0.68598679383712402</v>
      </c>
    </row>
    <row r="20" spans="1:6" ht="11.25" x14ac:dyDescent="0.2">
      <c r="A20" s="6" t="s">
        <v>53</v>
      </c>
      <c r="B20" s="12">
        <f>3+25+104+1+68</f>
        <v>201</v>
      </c>
      <c r="C20" s="12">
        <v>2</v>
      </c>
      <c r="D20" s="15">
        <f>B20+C20</f>
        <v>203</v>
      </c>
      <c r="E20" s="11">
        <f>(D20/($D$23-$D$22))</f>
        <v>0.14893617021276595</v>
      </c>
      <c r="F20" s="74"/>
    </row>
    <row r="21" spans="1:6" ht="11.25" x14ac:dyDescent="0.2">
      <c r="A21" s="6" t="s">
        <v>44</v>
      </c>
      <c r="B21" s="12">
        <v>9</v>
      </c>
      <c r="C21" s="12">
        <v>2</v>
      </c>
      <c r="D21" s="15">
        <f>B21+C21</f>
        <v>11</v>
      </c>
      <c r="E21" s="11">
        <f>(D21/($D$23-$D$22))</f>
        <v>8.0704328686720464E-3</v>
      </c>
    </row>
    <row r="22" spans="1:6" ht="11.25" x14ac:dyDescent="0.2">
      <c r="A22" s="6" t="s">
        <v>58</v>
      </c>
      <c r="B22" s="12">
        <v>21</v>
      </c>
      <c r="C22" s="12">
        <v>0</v>
      </c>
      <c r="D22" s="15">
        <f>B22+C22</f>
        <v>21</v>
      </c>
      <c r="E22" s="76">
        <f>+D22/D23</f>
        <v>1.5173410404624277E-2</v>
      </c>
      <c r="F22" s="74"/>
    </row>
    <row r="23" spans="1:6" ht="10.5" x14ac:dyDescent="0.15">
      <c r="A23" s="22" t="s">
        <v>50</v>
      </c>
      <c r="B23" s="23">
        <f>B19+B20+B18+B21+B22</f>
        <v>1378</v>
      </c>
      <c r="C23" s="23">
        <f>SUM(C18:C22)</f>
        <v>6</v>
      </c>
      <c r="D23" s="23">
        <f>SUM(D18:D22)</f>
        <v>1384</v>
      </c>
      <c r="E23" s="24">
        <f>SUM(E18:E21)</f>
        <v>1</v>
      </c>
    </row>
    <row r="24" spans="1:6" ht="11.25" x14ac:dyDescent="0.2">
      <c r="A24" s="7" t="s">
        <v>35</v>
      </c>
      <c r="B24" s="12">
        <v>782</v>
      </c>
      <c r="C24" s="12">
        <v>90</v>
      </c>
      <c r="D24" s="15">
        <f>B24+C24</f>
        <v>872</v>
      </c>
      <c r="E24" s="11">
        <f>(D24/(D$29-D$28))</f>
        <v>0.14050918466000645</v>
      </c>
    </row>
    <row r="25" spans="1:6" ht="11.25" x14ac:dyDescent="0.2">
      <c r="A25" s="7" t="s">
        <v>19</v>
      </c>
      <c r="B25" s="12">
        <v>4094</v>
      </c>
      <c r="C25" s="12">
        <v>281</v>
      </c>
      <c r="D25" s="15">
        <f>B25+C25</f>
        <v>4375</v>
      </c>
      <c r="E25" s="11">
        <f>(D25/(D$29-D$28))</f>
        <v>0.70496293909120211</v>
      </c>
    </row>
    <row r="26" spans="1:6" ht="11.25" x14ac:dyDescent="0.2">
      <c r="A26" s="7" t="s">
        <v>54</v>
      </c>
      <c r="B26" s="12">
        <f>25+193+387+6+212</f>
        <v>823</v>
      </c>
      <c r="C26" s="12">
        <f>5+20+34+1+18</f>
        <v>78</v>
      </c>
      <c r="D26" s="15">
        <f>B26+C26</f>
        <v>901</v>
      </c>
      <c r="E26" s="11">
        <f>(D26/(D$29-D$28))</f>
        <v>0.14518208185626813</v>
      </c>
    </row>
    <row r="27" spans="1:6" ht="11.25" x14ac:dyDescent="0.2">
      <c r="A27" s="7" t="s">
        <v>43</v>
      </c>
      <c r="B27" s="12">
        <v>51</v>
      </c>
      <c r="C27" s="12">
        <v>7</v>
      </c>
      <c r="D27" s="15">
        <f>B27+C27</f>
        <v>58</v>
      </c>
      <c r="E27" s="11">
        <f>(D27/(D$29-D$28))</f>
        <v>9.3457943925233638E-3</v>
      </c>
      <c r="F27" s="74"/>
    </row>
    <row r="28" spans="1:6" ht="11.25" x14ac:dyDescent="0.2">
      <c r="A28" s="7" t="s">
        <v>59</v>
      </c>
      <c r="B28" s="12">
        <v>103</v>
      </c>
      <c r="C28" s="12">
        <v>69</v>
      </c>
      <c r="D28" s="15">
        <f>B28+C28</f>
        <v>172</v>
      </c>
      <c r="E28" s="76">
        <f>+D28/D29</f>
        <v>2.6967701473816243E-2</v>
      </c>
    </row>
    <row r="29" spans="1:6" ht="10.5" x14ac:dyDescent="0.15">
      <c r="A29" s="22" t="s">
        <v>47</v>
      </c>
      <c r="B29" s="23">
        <f>SUM(B24:B28)</f>
        <v>5853</v>
      </c>
      <c r="C29" s="23">
        <f>SUM(C24:C28)</f>
        <v>525</v>
      </c>
      <c r="D29" s="23">
        <f>SUM(D24:D28)</f>
        <v>6378</v>
      </c>
      <c r="E29" s="24">
        <f>SUM(E24:E27)</f>
        <v>1</v>
      </c>
    </row>
    <row r="30" spans="1:6" ht="11.25" x14ac:dyDescent="0.2">
      <c r="A30" s="2" t="s">
        <v>36</v>
      </c>
      <c r="B30" s="12">
        <v>64</v>
      </c>
      <c r="C30" s="12">
        <v>29</v>
      </c>
      <c r="D30" s="15">
        <f>B30+C30</f>
        <v>93</v>
      </c>
      <c r="E30" s="11">
        <f>(D30/(D$35-D$34))</f>
        <v>0.12722298221614228</v>
      </c>
    </row>
    <row r="31" spans="1:6" ht="11.25" x14ac:dyDescent="0.2">
      <c r="A31" s="2" t="s">
        <v>20</v>
      </c>
      <c r="B31" s="12">
        <v>295</v>
      </c>
      <c r="C31" s="12">
        <v>252</v>
      </c>
      <c r="D31" s="15">
        <f>B31+C31</f>
        <v>547</v>
      </c>
      <c r="E31" s="11">
        <f>(D31/(D$35-D$34))</f>
        <v>0.74829001367989056</v>
      </c>
    </row>
    <row r="32" spans="1:6" ht="11.25" x14ac:dyDescent="0.2">
      <c r="A32" s="2" t="s">
        <v>55</v>
      </c>
      <c r="B32" s="12">
        <f>2+11+30+1+17</f>
        <v>61</v>
      </c>
      <c r="C32" s="12">
        <f>4+10+7</f>
        <v>21</v>
      </c>
      <c r="D32" s="15">
        <f>B32+C32</f>
        <v>82</v>
      </c>
      <c r="E32" s="11">
        <f>(D32/(D$35-D$34))</f>
        <v>0.11217510259917921</v>
      </c>
    </row>
    <row r="33" spans="1:6" ht="11.25" x14ac:dyDescent="0.2">
      <c r="A33" s="2" t="s">
        <v>45</v>
      </c>
      <c r="B33" s="12">
        <v>6</v>
      </c>
      <c r="C33" s="12">
        <v>3</v>
      </c>
      <c r="D33" s="15">
        <f>B33+C33</f>
        <v>9</v>
      </c>
      <c r="E33" s="11">
        <f>(D33/(D$35-D$34))</f>
        <v>1.2311901504787962E-2</v>
      </c>
    </row>
    <row r="34" spans="1:6" ht="11.25" x14ac:dyDescent="0.2">
      <c r="A34" s="2" t="s">
        <v>60</v>
      </c>
      <c r="B34" s="12">
        <v>7</v>
      </c>
      <c r="C34" s="12">
        <v>7</v>
      </c>
      <c r="D34" s="15">
        <f>B34+C34</f>
        <v>14</v>
      </c>
      <c r="E34" s="76">
        <f>+D34/D35</f>
        <v>1.8791946308724831E-2</v>
      </c>
    </row>
    <row r="35" spans="1:6" ht="10.5" x14ac:dyDescent="0.15">
      <c r="A35" s="22" t="s">
        <v>48</v>
      </c>
      <c r="B35" s="23">
        <f>SUM(B30:B34)</f>
        <v>433</v>
      </c>
      <c r="C35" s="23">
        <f>SUM(C30:C34)</f>
        <v>312</v>
      </c>
      <c r="D35" s="23">
        <f>SUM(D30:D34)</f>
        <v>745</v>
      </c>
      <c r="E35" s="24">
        <f>SUM(E30:E33)</f>
        <v>1</v>
      </c>
    </row>
    <row r="36" spans="1:6" ht="11.25" x14ac:dyDescent="0.2">
      <c r="A36" s="2" t="s">
        <v>37</v>
      </c>
      <c r="B36" s="12">
        <f t="shared" ref="B36:C40" si="0">B24+B30</f>
        <v>846</v>
      </c>
      <c r="C36" s="12">
        <f t="shared" si="0"/>
        <v>119</v>
      </c>
      <c r="D36" s="15">
        <f>B36+C36</f>
        <v>965</v>
      </c>
      <c r="E36" s="11">
        <f>D36/(+D$41-D$40)</f>
        <v>0.13910912498198069</v>
      </c>
    </row>
    <row r="37" spans="1:6" ht="11.25" x14ac:dyDescent="0.2">
      <c r="A37" s="2" t="s">
        <v>21</v>
      </c>
      <c r="B37" s="12">
        <f>B25+B31</f>
        <v>4389</v>
      </c>
      <c r="C37" s="12">
        <f t="shared" si="0"/>
        <v>533</v>
      </c>
      <c r="D37" s="15">
        <f>B37+C37</f>
        <v>4922</v>
      </c>
      <c r="E37" s="11">
        <f>D37/(+D$41-D$40)</f>
        <v>0.70952861467493156</v>
      </c>
      <c r="F37" s="74"/>
    </row>
    <row r="38" spans="1:6" ht="11.25" x14ac:dyDescent="0.2">
      <c r="A38" s="2" t="s">
        <v>56</v>
      </c>
      <c r="B38" s="12">
        <f>B26+B32</f>
        <v>884</v>
      </c>
      <c r="C38" s="12">
        <f t="shared" si="0"/>
        <v>99</v>
      </c>
      <c r="D38" s="15">
        <f>B38+C38</f>
        <v>983</v>
      </c>
      <c r="E38" s="11">
        <f>D38/(+D$41-D$40)</f>
        <v>0.14170390658786219</v>
      </c>
      <c r="F38" s="74"/>
    </row>
    <row r="39" spans="1:6" ht="11.25" x14ac:dyDescent="0.2">
      <c r="A39" s="5" t="s">
        <v>46</v>
      </c>
      <c r="B39" s="12">
        <f t="shared" si="0"/>
        <v>57</v>
      </c>
      <c r="C39" s="12">
        <f t="shared" si="0"/>
        <v>10</v>
      </c>
      <c r="D39" s="15">
        <f>B39+C39</f>
        <v>67</v>
      </c>
      <c r="E39" s="11">
        <f>D39/(+D$41-D$40)</f>
        <v>9.6583537552256023E-3</v>
      </c>
    </row>
    <row r="40" spans="1:6" ht="11.25" x14ac:dyDescent="0.2">
      <c r="A40" s="5" t="s">
        <v>61</v>
      </c>
      <c r="B40" s="12">
        <f t="shared" si="0"/>
        <v>110</v>
      </c>
      <c r="C40" s="12">
        <f t="shared" si="0"/>
        <v>76</v>
      </c>
      <c r="D40" s="15">
        <f>B40+C40</f>
        <v>186</v>
      </c>
      <c r="E40" s="76">
        <f>+D40/D41</f>
        <v>2.6112593008563806E-2</v>
      </c>
    </row>
    <row r="41" spans="1:6" ht="10.5" x14ac:dyDescent="0.15">
      <c r="A41" s="41" t="s">
        <v>49</v>
      </c>
      <c r="B41" s="60">
        <f>SUM(B36:B40)</f>
        <v>6286</v>
      </c>
      <c r="C41" s="60">
        <f>SUM(C36:C40)</f>
        <v>837</v>
      </c>
      <c r="D41" s="60">
        <f>SUM(D36:D40)</f>
        <v>7123</v>
      </c>
      <c r="E41" s="19">
        <f>SUM(E36:E39)</f>
        <v>1</v>
      </c>
    </row>
    <row r="42" spans="1:6" ht="11.25" thickBot="1" x14ac:dyDescent="0.2">
      <c r="A42" s="8" t="s">
        <v>42</v>
      </c>
      <c r="B42" s="13"/>
      <c r="C42" s="13"/>
      <c r="D42" s="13"/>
      <c r="E42" s="14"/>
    </row>
    <row r="43" spans="1:6" ht="11.25" thickTop="1" x14ac:dyDescent="0.15">
      <c r="A43" s="64" t="s">
        <v>22</v>
      </c>
      <c r="B43" s="65" t="s">
        <v>2</v>
      </c>
      <c r="C43" s="65" t="s">
        <v>3</v>
      </c>
      <c r="D43" s="66" t="s">
        <v>4</v>
      </c>
      <c r="E43" s="67" t="s">
        <v>5</v>
      </c>
    </row>
    <row r="44" spans="1:6" ht="9.75" x14ac:dyDescent="0.15">
      <c r="A44" s="68" t="s">
        <v>25</v>
      </c>
      <c r="B44" s="69">
        <v>5579</v>
      </c>
      <c r="C44" s="69">
        <v>407</v>
      </c>
      <c r="D44" s="70">
        <f>C44+B44</f>
        <v>5986</v>
      </c>
      <c r="E44" s="71">
        <f>+D44/D46</f>
        <v>0.93853872687362805</v>
      </c>
    </row>
    <row r="45" spans="1:6" ht="9.75" x14ac:dyDescent="0.15">
      <c r="A45" s="68" t="s">
        <v>26</v>
      </c>
      <c r="B45" s="69">
        <v>274</v>
      </c>
      <c r="C45" s="69">
        <v>118</v>
      </c>
      <c r="D45" s="70">
        <f>C45+B45</f>
        <v>392</v>
      </c>
      <c r="E45" s="71">
        <f>(D45/D46)</f>
        <v>6.1461273126371903E-2</v>
      </c>
    </row>
    <row r="46" spans="1:6" ht="10.5" x14ac:dyDescent="0.15">
      <c r="A46" s="18" t="s">
        <v>39</v>
      </c>
      <c r="B46" s="58">
        <f>B44+B45</f>
        <v>5853</v>
      </c>
      <c r="C46" s="58">
        <f>C44+C45</f>
        <v>525</v>
      </c>
      <c r="D46" s="58">
        <f>D44+D45</f>
        <v>6378</v>
      </c>
      <c r="E46" s="19">
        <f>E44+E45</f>
        <v>1</v>
      </c>
    </row>
    <row r="47" spans="1:6" ht="9.75" x14ac:dyDescent="0.15">
      <c r="A47" s="68" t="s">
        <v>27</v>
      </c>
      <c r="B47" s="12">
        <v>165</v>
      </c>
      <c r="C47" s="12">
        <v>57</v>
      </c>
      <c r="D47" s="15">
        <f>C47+B47</f>
        <v>222</v>
      </c>
      <c r="E47" s="11">
        <f>(D47/D49)</f>
        <v>0.29798657718120808</v>
      </c>
    </row>
    <row r="48" spans="1:6" ht="9.75" x14ac:dyDescent="0.15">
      <c r="A48" s="68" t="s">
        <v>28</v>
      </c>
      <c r="B48" s="12">
        <v>268</v>
      </c>
      <c r="C48" s="12">
        <v>255</v>
      </c>
      <c r="D48" s="15">
        <f>C48+B48</f>
        <v>523</v>
      </c>
      <c r="E48" s="11">
        <f>(D48/D49)</f>
        <v>0.70201342281879198</v>
      </c>
    </row>
    <row r="49" spans="1:5" ht="10.5" x14ac:dyDescent="0.15">
      <c r="A49" s="18" t="s">
        <v>40</v>
      </c>
      <c r="B49" s="58">
        <f>B47+B48</f>
        <v>433</v>
      </c>
      <c r="C49" s="58">
        <f>C47+C48</f>
        <v>312</v>
      </c>
      <c r="D49" s="58">
        <f>D47+D48</f>
        <v>745</v>
      </c>
      <c r="E49" s="19">
        <f>E47+E48</f>
        <v>1</v>
      </c>
    </row>
    <row r="50" spans="1:5" ht="9.75" x14ac:dyDescent="0.15">
      <c r="A50" s="68" t="s">
        <v>29</v>
      </c>
      <c r="B50" s="12">
        <f>SUM(B44+B47)</f>
        <v>5744</v>
      </c>
      <c r="C50" s="12">
        <f>SUM(C44+C47)</f>
        <v>464</v>
      </c>
      <c r="D50" s="15">
        <f>C50+B50</f>
        <v>6208</v>
      </c>
      <c r="E50" s="11">
        <f>(D50/D52)</f>
        <v>0.87154288923206513</v>
      </c>
    </row>
    <row r="51" spans="1:5" ht="9.75" x14ac:dyDescent="0.15">
      <c r="A51" s="68" t="s">
        <v>30</v>
      </c>
      <c r="B51" s="12">
        <f>(B45+B48)</f>
        <v>542</v>
      </c>
      <c r="C51" s="12">
        <f>(C45+C48)</f>
        <v>373</v>
      </c>
      <c r="D51" s="15">
        <f>C51+B51</f>
        <v>915</v>
      </c>
      <c r="E51" s="11">
        <f>D51/D52</f>
        <v>0.12845711076793487</v>
      </c>
    </row>
    <row r="52" spans="1:5" ht="11.25" thickBot="1" x14ac:dyDescent="0.2">
      <c r="A52" s="72" t="s">
        <v>16</v>
      </c>
      <c r="B52" s="73">
        <f>B50+B51</f>
        <v>6286</v>
      </c>
      <c r="C52" s="59">
        <f>C50+C51</f>
        <v>837</v>
      </c>
      <c r="D52" s="59">
        <f>D50+D51</f>
        <v>7123</v>
      </c>
      <c r="E52" s="21">
        <f>SUM(E50:E51)</f>
        <v>1</v>
      </c>
    </row>
    <row r="53" spans="1:5" ht="11.25" thickTop="1" x14ac:dyDescent="0.15">
      <c r="A53" s="51" t="s">
        <v>23</v>
      </c>
      <c r="B53" s="42"/>
      <c r="C53" s="43" t="s">
        <v>4</v>
      </c>
      <c r="D53" s="44" t="s">
        <v>5</v>
      </c>
      <c r="E53" s="3"/>
    </row>
    <row r="54" spans="1:5" ht="10.5" x14ac:dyDescent="0.15">
      <c r="A54" s="52" t="s">
        <v>11</v>
      </c>
      <c r="B54" s="38"/>
      <c r="C54" s="45"/>
      <c r="D54" s="46"/>
      <c r="E54" s="3"/>
    </row>
    <row r="55" spans="1:5" ht="9.75" x14ac:dyDescent="0.15">
      <c r="A55" s="53" t="s">
        <v>31</v>
      </c>
      <c r="B55" s="9"/>
      <c r="C55" s="15">
        <v>1831</v>
      </c>
      <c r="D55" s="11">
        <f>(C55/C60)</f>
        <v>0.28708058952649734</v>
      </c>
      <c r="E55" s="4"/>
    </row>
    <row r="56" spans="1:5" ht="9.75" x14ac:dyDescent="0.15">
      <c r="A56" s="53" t="s">
        <v>32</v>
      </c>
      <c r="B56" s="9"/>
      <c r="C56" s="15">
        <v>3488</v>
      </c>
      <c r="D56" s="11">
        <f>(C56/C60)</f>
        <v>0.54687989965506434</v>
      </c>
      <c r="E56" s="4"/>
    </row>
    <row r="57" spans="1:5" ht="9.75" x14ac:dyDescent="0.15">
      <c r="A57" s="53" t="s">
        <v>33</v>
      </c>
      <c r="B57" s="9"/>
      <c r="C57" s="15">
        <v>907</v>
      </c>
      <c r="D57" s="11">
        <f>(C57/C60)</f>
        <v>0.14220758858576357</v>
      </c>
      <c r="E57" s="4"/>
    </row>
    <row r="58" spans="1:5" ht="9.75" x14ac:dyDescent="0.15">
      <c r="A58" s="53" t="s">
        <v>52</v>
      </c>
      <c r="B58" s="9"/>
      <c r="C58" s="15">
        <v>58</v>
      </c>
      <c r="D58" s="11">
        <f>(C58/C60)</f>
        <v>9.0937597993101284E-3</v>
      </c>
      <c r="E58" s="4"/>
    </row>
    <row r="59" spans="1:5" ht="9.75" x14ac:dyDescent="0.15">
      <c r="A59" s="53" t="s">
        <v>51</v>
      </c>
      <c r="B59" s="10" t="s">
        <v>0</v>
      </c>
      <c r="C59" s="15">
        <v>94</v>
      </c>
      <c r="D59" s="11">
        <f>(C59/C60)</f>
        <v>1.473816243336469E-2</v>
      </c>
      <c r="E59" s="4"/>
    </row>
    <row r="60" spans="1:5" ht="9" customHeight="1" x14ac:dyDescent="0.15">
      <c r="A60" s="56" t="s">
        <v>41</v>
      </c>
      <c r="B60" s="55"/>
      <c r="C60" s="61">
        <f>SUM(C55:C59)</f>
        <v>6378</v>
      </c>
      <c r="D60" s="19">
        <f>SUM(D55:D59)</f>
        <v>1.0000000000000002</v>
      </c>
      <c r="E60" s="4"/>
    </row>
    <row r="61" spans="1:5" ht="10.5" x14ac:dyDescent="0.15">
      <c r="A61" s="52" t="s">
        <v>16</v>
      </c>
      <c r="B61" s="47"/>
      <c r="C61" s="62" t="s">
        <v>0</v>
      </c>
      <c r="D61" s="48"/>
      <c r="E61" s="4"/>
    </row>
    <row r="62" spans="1:5" ht="9.75" x14ac:dyDescent="0.15">
      <c r="A62" s="53" t="s">
        <v>31</v>
      </c>
      <c r="B62" s="9"/>
      <c r="C62" s="15">
        <v>2172</v>
      </c>
      <c r="D62" s="11">
        <f>(C62/C67)</f>
        <v>0.30492769900322897</v>
      </c>
      <c r="E62" s="3"/>
    </row>
    <row r="63" spans="1:5" ht="9.75" x14ac:dyDescent="0.15">
      <c r="A63" s="53" t="s">
        <v>32</v>
      </c>
      <c r="B63" s="9"/>
      <c r="C63" s="15">
        <v>3756</v>
      </c>
      <c r="D63" s="11">
        <f>(C63/C67)</f>
        <v>0.52730591043099817</v>
      </c>
      <c r="E63" s="10"/>
    </row>
    <row r="64" spans="1:5" ht="9.75" x14ac:dyDescent="0.15">
      <c r="A64" s="53" t="s">
        <v>33</v>
      </c>
      <c r="B64" s="3" t="s">
        <v>0</v>
      </c>
      <c r="C64" s="15">
        <v>989</v>
      </c>
      <c r="D64" s="11">
        <f>(C64/C67)</f>
        <v>0.13884599185736346</v>
      </c>
      <c r="E64" s="3"/>
    </row>
    <row r="65" spans="1:5" ht="9.75" x14ac:dyDescent="0.15">
      <c r="A65" s="53" t="s">
        <v>52</v>
      </c>
      <c r="B65" s="3"/>
      <c r="C65" s="15">
        <v>67</v>
      </c>
      <c r="D65" s="11">
        <f>+C65/C67</f>
        <v>9.4061490944826621E-3</v>
      </c>
      <c r="E65" s="3"/>
    </row>
    <row r="66" spans="1:5" ht="9.75" x14ac:dyDescent="0.15">
      <c r="A66" s="53" t="s">
        <v>51</v>
      </c>
      <c r="B66" s="3"/>
      <c r="C66" s="15">
        <v>139</v>
      </c>
      <c r="D66" s="11">
        <f>+C66/C67</f>
        <v>1.9514249613926716E-2</v>
      </c>
      <c r="E66" s="3"/>
    </row>
    <row r="67" spans="1:5" ht="10.5" x14ac:dyDescent="0.15">
      <c r="A67" s="54" t="s">
        <v>4</v>
      </c>
      <c r="B67" s="49"/>
      <c r="C67" s="63">
        <f>SUM(C62:C66)</f>
        <v>7123</v>
      </c>
      <c r="D67" s="50">
        <f>SUM(D62:D66)</f>
        <v>0.99999999999999989</v>
      </c>
      <c r="E67" s="3"/>
    </row>
    <row r="68" spans="1:5" ht="12.75" customHeight="1" x14ac:dyDescent="0.15">
      <c r="A68" s="78" t="s">
        <v>62</v>
      </c>
      <c r="B68" s="78"/>
      <c r="C68" s="78"/>
      <c r="D68" s="78"/>
      <c r="E68" s="78"/>
    </row>
    <row r="69" spans="1:5" ht="12.75" customHeight="1" x14ac:dyDescent="0.15">
      <c r="A69" s="78"/>
      <c r="B69" s="78"/>
      <c r="C69" s="78"/>
      <c r="D69" s="78"/>
      <c r="E69" s="78"/>
    </row>
    <row r="70" spans="1:5" ht="12" x14ac:dyDescent="0.2">
      <c r="A70" s="75" t="s">
        <v>57</v>
      </c>
      <c r="B70" s="1"/>
      <c r="C70" s="3"/>
      <c r="D70" s="3"/>
      <c r="E70" s="3"/>
    </row>
  </sheetData>
  <mergeCells count="2">
    <mergeCell ref="A1:E1"/>
    <mergeCell ref="A68:E69"/>
  </mergeCells>
  <phoneticPr fontId="0" type="noConversion"/>
  <printOptions horizontalCentered="1"/>
  <pageMargins left="0.75" right="0.75" top="0.25" bottom="0.25" header="0.27" footer="0.5"/>
  <pageSetup scale="98" orientation="portrait" r:id="rId1"/>
  <headerFooter alignWithMargins="0">
    <oddFooter>&amp;C&amp;"Times New Roman,Regular"&amp;8A-4.0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A-4.0</vt:lpstr>
      <vt:lpstr>'A-4.0'!Print_Area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2021-11-04T14:04:23Z</cp:lastPrinted>
  <dcterms:created xsi:type="dcterms:W3CDTF">2000-09-19T19:02:01Z</dcterms:created>
  <dcterms:modified xsi:type="dcterms:W3CDTF">2022-10-19T15:27:42Z</dcterms:modified>
</cp:coreProperties>
</file>