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 yWindow="65524" windowWidth="8856" windowHeight="8616" tabRatio="601" activeTab="0"/>
  </bookViews>
  <sheets>
    <sheet name="SU" sheetId="1" r:id="rId1"/>
    <sheet name="Source Data" sheetId="2" state="hidden" r:id="rId2"/>
  </sheets>
  <definedNames>
    <definedName name="_xlnm.Print_Area" localSheetId="0">'SU'!$A$1:$L$69</definedName>
    <definedName name="_xlnm.Print_Titles" localSheetId="0">'SU'!$1:$2</definedName>
  </definedNames>
  <calcPr fullCalcOnLoad="1"/>
</workbook>
</file>

<file path=xl/sharedStrings.xml><?xml version="1.0" encoding="utf-8"?>
<sst xmlns="http://schemas.openxmlformats.org/spreadsheetml/2006/main" count="166" uniqueCount="87">
  <si>
    <t>Salisbury University</t>
  </si>
  <si>
    <t>University</t>
  </si>
  <si>
    <t>Salisbury U.</t>
  </si>
  <si>
    <t>Central Washington U.</t>
  </si>
  <si>
    <t>NA</t>
  </si>
  <si>
    <t>Eastern Illinois U.</t>
  </si>
  <si>
    <t>Humboldt State U.</t>
  </si>
  <si>
    <t>Massachusetts, U. of, Dartmouth</t>
  </si>
  <si>
    <t>North Carolina, U. of, Wilmington</t>
  </si>
  <si>
    <t>Northern Michigan U.</t>
  </si>
  <si>
    <t>Sonoma State U.</t>
  </si>
  <si>
    <t>SUNY, C. at Oswego</t>
  </si>
  <si>
    <t>SUNY, C. at Plattsburgh</t>
  </si>
  <si>
    <t>Western Oregon U.</t>
  </si>
  <si>
    <t>Average of Peers</t>
  </si>
  <si>
    <t>NA -  Data not available</t>
  </si>
  <si>
    <t>(1) Eastern Illinois and Northern Michigan University prefer ACT over SAT scores when considering admissions applications.  ACT ranges were converted to SAT ranges.</t>
  </si>
  <si>
    <t>25th/75th %ile</t>
  </si>
  <si>
    <t>SAT Rank</t>
  </si>
  <si>
    <t>% minority of all undergraduates</t>
  </si>
  <si>
    <t xml:space="preserve"> % Minority Rank</t>
  </si>
  <si>
    <t>% African-American of all undergraduates</t>
  </si>
  <si>
    <t>% African-American Rank</t>
  </si>
  <si>
    <t>Average (4-yr) second-yr. retention rate</t>
  </si>
  <si>
    <t>Retention Rate Rank</t>
  </si>
  <si>
    <t>Six-year graduation rate</t>
  </si>
  <si>
    <t>Graduation Rate Rank</t>
  </si>
  <si>
    <t>Minority Graduation Rate Rank</t>
  </si>
  <si>
    <t>Six-year graduation rate all minorities</t>
  </si>
  <si>
    <t>Six-year graduation rate African Americans</t>
  </si>
  <si>
    <t>African-American Graduation Rate rank</t>
  </si>
  <si>
    <r>
      <t>Passing rate on teacher licensure exams</t>
    </r>
    <r>
      <rPr>
        <vertAlign val="superscript"/>
        <sz val="9"/>
        <rFont val="Arial"/>
        <family val="2"/>
      </rPr>
      <t>2</t>
    </r>
  </si>
  <si>
    <t>teacher licensure passing rank</t>
  </si>
  <si>
    <t>Passing rate in nursing licensing exam</t>
  </si>
  <si>
    <t>NCLEX Passing Rank</t>
  </si>
  <si>
    <t>Alumni giving rate</t>
  </si>
  <si>
    <t>Alumni Giving Rank</t>
  </si>
  <si>
    <t>Acceptance rate</t>
  </si>
  <si>
    <t>Acceptance Rank</t>
  </si>
  <si>
    <t>% of Faculty with terminal degrees</t>
  </si>
  <si>
    <t>Faculty Education Rank</t>
  </si>
  <si>
    <t>Ratio of FTES to FTEF</t>
  </si>
  <si>
    <t>FTES to FTEF Ratio Rank</t>
  </si>
  <si>
    <t>Average HS GPA</t>
  </si>
  <si>
    <t>GPA Rank</t>
  </si>
  <si>
    <t>Total State appropriation/FTES</t>
  </si>
  <si>
    <t>State Approp-riation Rank</t>
  </si>
  <si>
    <t>Average Overall Score</t>
  </si>
  <si>
    <t>Overall Performance Rank</t>
  </si>
  <si>
    <t>Notes</t>
  </si>
  <si>
    <t xml:space="preserve">      </t>
  </si>
  <si>
    <t>SAT 3rd Quartl</t>
  </si>
  <si>
    <t>Rank</t>
  </si>
  <si>
    <t>SAT 1st Quartl</t>
  </si>
  <si>
    <t>Average of Ranks</t>
  </si>
  <si>
    <t>No program</t>
  </si>
  <si>
    <t>(3) NCLEX-RN exam pass rates for University of Massachusetts-Dartmouth (MA), UNC-Wilmington (NC), Sonoma State (CA), Humboldt State (CA) were obtained from the respective state board of nursing Websites.  Pass rates for Northern Michigan and SUNY -Plattsburgh were not available in a comparable format.</t>
  </si>
  <si>
    <r>
      <t xml:space="preserve">Licensure Rates - see notes 2 &amp; 3; Retention Rate, Alumni Giving Rate, Acceptance Rate, Faculty w/ terminal degree, HSGPA - </t>
    </r>
    <r>
      <rPr>
        <i/>
        <sz val="8"/>
        <rFont val="Times New Roman"/>
        <family val="1"/>
      </rPr>
      <t>US News America's</t>
    </r>
  </si>
  <si>
    <r>
      <t>Best Colleges</t>
    </r>
    <r>
      <rPr>
        <sz val="8"/>
        <rFont val="Times New Roman"/>
        <family val="1"/>
      </rPr>
      <t>;  FTES to FTEF - IPEDS Fall Staff &amp; Fall Enrollment; Appropriation per FTES - IPEDS Fall Enrollment &amp; Finance</t>
    </r>
  </si>
  <si>
    <r>
      <t xml:space="preserve">Sources: </t>
    </r>
    <r>
      <rPr>
        <sz val="8"/>
        <rFont val="Times New Roman"/>
        <family val="1"/>
      </rPr>
      <t xml:space="preserve"> SAT - IPEDS Institutional Characteristics; % Minorities, % African-American - IPEDS Fall Enrollment; Graduation Rates - IPEDS GRS;</t>
    </r>
  </si>
  <si>
    <t>Note: Data links to hidden worksheet.</t>
  </si>
  <si>
    <t>940-1142</t>
  </si>
  <si>
    <t>(2) Pass rates on teacher licensure exams are not comparable since teacher licensure laws vary from state to state.  The examination used, the cut rates, and where students are in their academic programs when they take the examination varies.  Northern Michigan and Western Oregon Universities require passage of a licensure examination prior to graduation so their pass rates will always be 100%, while the State of Washington does not require a licensure examination at all.</t>
  </si>
  <si>
    <t>950-1150</t>
  </si>
  <si>
    <t>1010-1190</t>
  </si>
  <si>
    <t>Bloomsburg U. of Penn.</t>
  </si>
  <si>
    <t>Millersville U. of Penn.</t>
  </si>
  <si>
    <t>Northern Iowa, U. of</t>
  </si>
  <si>
    <t>Southeast Missouri State U.</t>
  </si>
  <si>
    <t>SUNY, Fredonia</t>
  </si>
  <si>
    <t>Worksheet for SAT's, 2007</t>
  </si>
  <si>
    <t>Worksheet for SAT rank, 2008</t>
  </si>
  <si>
    <t>990-1190</t>
  </si>
  <si>
    <t>1/21/09: Office of University Analysis, Reporting, &amp; Assessment</t>
  </si>
  <si>
    <t>A-34.0</t>
  </si>
  <si>
    <t>A-35.0</t>
  </si>
  <si>
    <t>1040-1210</t>
  </si>
  <si>
    <t>930-1110</t>
  </si>
  <si>
    <t>960-1160</t>
  </si>
  <si>
    <t>960-1150</t>
  </si>
  <si>
    <t>1070-1240</t>
  </si>
  <si>
    <t>920-1110</t>
  </si>
  <si>
    <t>1040-1180</t>
  </si>
  <si>
    <t>955-1140</t>
  </si>
  <si>
    <t>979-1162</t>
  </si>
  <si>
    <t>1/04/2010: Office of University Analysis, Reporting, &amp; Assessment</t>
  </si>
  <si>
    <t>Peer Performance Data, 2009</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</si>
</sst>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00000"/>
    <numFmt numFmtId="169" formatCode="_(&quot;$&quot;* #,##0.0_);_(&quot;$&quot;* \(#,##0.0\);_(&quot;$&quot;* &quot;-&quot;??_);_(@_)"/>
    <numFmt numFmtId="170" formatCode="_(&quot;$&quot;* #,##0_);_(&quot;$&quot;* \(#,##0\);_(&quot;$&quot;* &quot;-&quot;??_);_(@_)"/>
    <numFmt numFmtId="171" formatCode="#,##0.0"/>
    <numFmt numFmtId="172" formatCode="&quot;$&quot;#,##0.0"/>
    <numFmt numFmtId="173" formatCode="#,##0.000"/>
    <numFmt numFmtId="174" formatCode="#,##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0000000"/>
    <numFmt numFmtId="183" formatCode="0.000%"/>
    <numFmt numFmtId="184" formatCode="_(* #,##0_);_(* \(#,##0\);_(* &quot;-&quot;??_);_(@_)"/>
    <numFmt numFmtId="185" formatCode="[$-409]dddd\,\ mmmm\ dd\,\ yyyy"/>
  </numFmts>
  <fonts count="56">
    <font>
      <b/>
      <sz val="8"/>
      <name val="Times New Roman"/>
      <family val="1"/>
    </font>
    <font>
      <b/>
      <sz val="10"/>
      <name val="Arial"/>
      <family val="0"/>
    </font>
    <font>
      <i/>
      <sz val="10"/>
      <name val="Arial"/>
      <family val="0"/>
    </font>
    <font>
      <b/>
      <i/>
      <sz val="10"/>
      <name val="Arial"/>
      <family val="0"/>
    </font>
    <font>
      <sz val="10"/>
      <name val="Arial"/>
      <family val="2"/>
    </font>
    <font>
      <sz val="10"/>
      <color indexed="8"/>
      <name val="MS Sans Serif"/>
      <family val="2"/>
    </font>
    <font>
      <b/>
      <sz val="11"/>
      <name val="Arial"/>
      <family val="2"/>
    </font>
    <font>
      <b/>
      <vertAlign val="superscript"/>
      <sz val="9"/>
      <name val="Arial"/>
      <family val="2"/>
    </font>
    <font>
      <sz val="9"/>
      <name val="Arial"/>
      <family val="2"/>
    </font>
    <font>
      <b/>
      <sz val="9"/>
      <name val="Arial"/>
      <family val="2"/>
    </font>
    <font>
      <vertAlign val="superscript"/>
      <sz val="9"/>
      <name val="Arial"/>
      <family val="2"/>
    </font>
    <font>
      <u val="single"/>
      <sz val="9"/>
      <name val="Arial"/>
      <family val="2"/>
    </font>
    <font>
      <sz val="9"/>
      <color indexed="8"/>
      <name val="Arial"/>
      <family val="2"/>
    </font>
    <font>
      <sz val="8"/>
      <name val="Arial"/>
      <family val="2"/>
    </font>
    <font>
      <sz val="8"/>
      <name val="Times New Roman"/>
      <family val="1"/>
    </font>
    <font>
      <sz val="9"/>
      <color indexed="9"/>
      <name val="Arial"/>
      <family val="2"/>
    </font>
    <font>
      <b/>
      <sz val="8"/>
      <name val="Arial"/>
      <family val="2"/>
    </font>
    <font>
      <b/>
      <sz val="12"/>
      <name val="Arial"/>
      <family val="2"/>
    </font>
    <font>
      <b/>
      <sz val="9"/>
      <color indexed="9"/>
      <name val="Arial"/>
      <family val="2"/>
    </font>
    <font>
      <vertAlign val="superscript"/>
      <sz val="11"/>
      <name val="Times New Roman"/>
      <family val="1"/>
    </font>
    <font>
      <i/>
      <sz val="8"/>
      <name val="Times New Roman"/>
      <family val="1"/>
    </font>
    <font>
      <sz val="8"/>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1"/>
        <bgColor indexed="64"/>
      </patternFill>
    </fill>
    <fill>
      <patternFill patternType="solid">
        <fgColor theme="0" tint="-0.24997000396251678"/>
        <bgColor indexed="64"/>
      </patternFill>
    </fill>
    <fill>
      <patternFill patternType="solid">
        <fgColor indexed="4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style="thin"/>
      <bottom style="medium"/>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9">
    <xf numFmtId="0" fontId="0" fillId="0" borderId="0" xfId="0" applyAlignment="1">
      <alignment/>
    </xf>
    <xf numFmtId="0" fontId="8" fillId="0" borderId="0" xfId="0" applyFont="1" applyAlignment="1">
      <alignment horizontal="centerContinuous" vertical="center"/>
    </xf>
    <xf numFmtId="3" fontId="8" fillId="0" borderId="0" xfId="0" applyNumberFormat="1" applyFont="1" applyAlignment="1">
      <alignment horizontal="centerContinuous" vertical="center"/>
    </xf>
    <xf numFmtId="0" fontId="9" fillId="0" borderId="0" xfId="0" applyFont="1" applyAlignment="1">
      <alignment/>
    </xf>
    <xf numFmtId="164" fontId="9" fillId="0" borderId="0" xfId="0" applyNumberFormat="1" applyFont="1" applyFill="1" applyBorder="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Border="1" applyAlignment="1">
      <alignment/>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xf>
    <xf numFmtId="1" fontId="7"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165" fontId="8" fillId="0" borderId="0" xfId="0" applyNumberFormat="1" applyFont="1" applyFill="1" applyBorder="1" applyAlignment="1">
      <alignment horizontal="center" vertical="center"/>
    </xf>
    <xf numFmtId="165" fontId="8" fillId="0" borderId="0" xfId="0" applyNumberFormat="1" applyFont="1" applyFill="1" applyAlignment="1">
      <alignment horizontal="center" vertical="center"/>
    </xf>
    <xf numFmtId="9" fontId="8"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10" fontId="8" fillId="0" borderId="0" xfId="0" applyNumberFormat="1" applyFont="1" applyFill="1" applyAlignment="1">
      <alignment horizontal="center" vertical="center"/>
    </xf>
    <xf numFmtId="0" fontId="12" fillId="0" borderId="0" xfId="55" applyFont="1" applyFill="1" applyBorder="1" applyAlignment="1">
      <alignment horizontal="left" wrapText="1"/>
      <protection/>
    </xf>
    <xf numFmtId="165" fontId="8" fillId="0" borderId="0" xfId="0" applyNumberFormat="1" applyFont="1" applyAlignment="1">
      <alignment horizontal="center" vertical="center"/>
    </xf>
    <xf numFmtId="9" fontId="8" fillId="0" borderId="0" xfId="0" applyNumberFormat="1" applyFont="1" applyAlignment="1">
      <alignment horizontal="center" vertical="center"/>
    </xf>
    <xf numFmtId="1" fontId="10" fillId="0" borderId="0" xfId="0" applyNumberFormat="1"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lignment horizontal="center" vertical="center"/>
    </xf>
    <xf numFmtId="10" fontId="8" fillId="0" borderId="0" xfId="0" applyNumberFormat="1" applyFont="1" applyAlignment="1">
      <alignment horizontal="center" vertical="center"/>
    </xf>
    <xf numFmtId="49" fontId="9" fillId="0" borderId="0" xfId="0" applyNumberFormat="1" applyFont="1" applyFill="1" applyAlignment="1">
      <alignment horizontal="center" vertical="center"/>
    </xf>
    <xf numFmtId="165" fontId="9" fillId="0" borderId="0" xfId="0" applyNumberFormat="1" applyFont="1" applyAlignment="1">
      <alignment horizontal="center" vertical="center"/>
    </xf>
    <xf numFmtId="9" fontId="9" fillId="0" borderId="0" xfId="0" applyNumberFormat="1" applyFont="1" applyAlignment="1">
      <alignment horizontal="center" vertical="center"/>
    </xf>
    <xf numFmtId="3" fontId="9" fillId="0" borderId="0" xfId="0" applyNumberFormat="1" applyFont="1" applyAlignment="1">
      <alignment horizontal="center" vertical="center"/>
    </xf>
    <xf numFmtId="10" fontId="9" fillId="0" borderId="0" xfId="0" applyNumberFormat="1" applyFont="1" applyAlignment="1">
      <alignment horizontal="center" vertical="center"/>
    </xf>
    <xf numFmtId="173" fontId="8" fillId="0" borderId="0" xfId="0" applyNumberFormat="1" applyFont="1" applyAlignment="1">
      <alignment horizontal="center" vertical="center"/>
    </xf>
    <xf numFmtId="172" fontId="8" fillId="0" borderId="0" xfId="0" applyNumberFormat="1" applyFont="1" applyAlignment="1">
      <alignment horizontal="center" vertical="center"/>
    </xf>
    <xf numFmtId="0" fontId="8" fillId="0" borderId="0" xfId="0" applyFont="1" applyAlignment="1">
      <alignment horizontal="center" vertical="center"/>
    </xf>
    <xf numFmtId="1" fontId="10" fillId="0" borderId="0" xfId="0" applyNumberFormat="1" applyFont="1" applyFill="1" applyBorder="1" applyAlignment="1">
      <alignment horizontal="center"/>
    </xf>
    <xf numFmtId="165" fontId="8" fillId="0" borderId="0" xfId="58" applyNumberFormat="1" applyFont="1" applyFill="1" applyBorder="1" applyAlignment="1">
      <alignment horizontal="center"/>
    </xf>
    <xf numFmtId="165" fontId="8" fillId="0" borderId="0" xfId="58" applyNumberFormat="1" applyFont="1" applyFill="1" applyBorder="1" applyAlignment="1">
      <alignment horizontal="center" vertical="center"/>
    </xf>
    <xf numFmtId="1" fontId="10" fillId="0" borderId="0" xfId="0" applyNumberFormat="1" applyFont="1" applyFill="1" applyAlignment="1">
      <alignment horizontal="center"/>
    </xf>
    <xf numFmtId="171" fontId="8" fillId="0" borderId="0" xfId="0" applyNumberFormat="1" applyFont="1" applyFill="1" applyAlignment="1">
      <alignment horizontal="center"/>
    </xf>
    <xf numFmtId="166" fontId="8" fillId="0" borderId="0" xfId="0" applyNumberFormat="1" applyFont="1" applyFill="1" applyAlignment="1">
      <alignment horizontal="center"/>
    </xf>
    <xf numFmtId="164" fontId="8" fillId="0" borderId="0" xfId="0" applyNumberFormat="1" applyFont="1" applyFill="1" applyBorder="1" applyAlignment="1">
      <alignment horizontal="left" vertical="center"/>
    </xf>
    <xf numFmtId="166" fontId="8" fillId="0" borderId="0" xfId="0" applyNumberFormat="1" applyFont="1" applyFill="1" applyBorder="1" applyAlignment="1">
      <alignment horizontal="center" vertical="center"/>
    </xf>
    <xf numFmtId="1" fontId="10" fillId="0" borderId="0" xfId="0" applyNumberFormat="1" applyFont="1" applyAlignment="1">
      <alignment horizontal="center"/>
    </xf>
    <xf numFmtId="171" fontId="8" fillId="0" borderId="0" xfId="0" applyNumberFormat="1" applyFont="1" applyAlignment="1">
      <alignment horizontal="center"/>
    </xf>
    <xf numFmtId="166" fontId="8" fillId="0" borderId="0" xfId="0" applyNumberFormat="1" applyFont="1" applyAlignment="1">
      <alignment horizontal="center"/>
    </xf>
    <xf numFmtId="166" fontId="8" fillId="0" borderId="0" xfId="0" applyNumberFormat="1" applyFont="1" applyFill="1" applyBorder="1" applyAlignment="1">
      <alignment horizontal="center"/>
    </xf>
    <xf numFmtId="166" fontId="8" fillId="0" borderId="0" xfId="0" applyNumberFormat="1" applyFont="1" applyFill="1" applyBorder="1" applyAlignment="1">
      <alignment horizontal="left"/>
    </xf>
    <xf numFmtId="166" fontId="9" fillId="0" borderId="0" xfId="0" applyNumberFormat="1" applyFont="1" applyFill="1" applyBorder="1" applyAlignment="1">
      <alignment horizontal="left"/>
    </xf>
    <xf numFmtId="165" fontId="9" fillId="0" borderId="0"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 fontId="7" fillId="0" borderId="0" xfId="0" applyNumberFormat="1" applyFont="1" applyAlignment="1">
      <alignment horizontal="center"/>
    </xf>
    <xf numFmtId="171" fontId="9" fillId="0" borderId="0" xfId="0" applyNumberFormat="1" applyFont="1" applyAlignment="1">
      <alignment horizontal="center"/>
    </xf>
    <xf numFmtId="166" fontId="9" fillId="0" borderId="0" xfId="0" applyNumberFormat="1" applyFont="1" applyAlignment="1">
      <alignment horizontal="center"/>
    </xf>
    <xf numFmtId="171" fontId="8" fillId="0" borderId="0" xfId="0" applyNumberFormat="1" applyFont="1" applyAlignment="1">
      <alignment horizontal="center" vertical="center"/>
    </xf>
    <xf numFmtId="14" fontId="13" fillId="0" borderId="0" xfId="0" applyNumberFormat="1" applyFont="1" applyFill="1" applyAlignment="1">
      <alignment horizontal="left"/>
    </xf>
    <xf numFmtId="164" fontId="13" fillId="0" borderId="0" xfId="0" applyNumberFormat="1" applyFont="1" applyFill="1" applyAlignment="1">
      <alignment horizontal="center" vertical="center"/>
    </xf>
    <xf numFmtId="173" fontId="13" fillId="0" borderId="0" xfId="0" applyNumberFormat="1" applyFont="1" applyFill="1" applyAlignment="1">
      <alignment horizontal="center" vertical="center"/>
    </xf>
    <xf numFmtId="0" fontId="13" fillId="0" borderId="0" xfId="0" applyFont="1" applyFill="1" applyAlignment="1">
      <alignment horizontal="center" vertical="center"/>
    </xf>
    <xf numFmtId="3" fontId="13" fillId="0" borderId="0" xfId="0" applyNumberFormat="1" applyFont="1" applyFill="1" applyAlignment="1">
      <alignment horizontal="center" vertical="center"/>
    </xf>
    <xf numFmtId="0" fontId="13" fillId="0" borderId="0" xfId="0" applyFont="1" applyFill="1" applyAlignment="1">
      <alignment/>
    </xf>
    <xf numFmtId="14" fontId="14" fillId="0" borderId="0" xfId="0" applyNumberFormat="1" applyFont="1" applyFill="1" applyAlignment="1">
      <alignment horizontal="left"/>
    </xf>
    <xf numFmtId="164" fontId="14" fillId="0" borderId="0" xfId="0" applyNumberFormat="1" applyFont="1" applyFill="1" applyAlignment="1">
      <alignment horizontal="center" vertical="center"/>
    </xf>
    <xf numFmtId="173" fontId="14" fillId="0" borderId="0" xfId="0" applyNumberFormat="1" applyFont="1" applyFill="1" applyAlignment="1">
      <alignment horizontal="center" vertical="center"/>
    </xf>
    <xf numFmtId="0" fontId="14" fillId="0" borderId="0" xfId="0" applyFont="1" applyFill="1" applyAlignment="1">
      <alignment horizontal="center" vertical="center"/>
    </xf>
    <xf numFmtId="3" fontId="14" fillId="0" borderId="0" xfId="0" applyNumberFormat="1" applyFont="1" applyFill="1" applyAlignment="1">
      <alignment horizontal="center" vertical="center"/>
    </xf>
    <xf numFmtId="0" fontId="14" fillId="0" borderId="0" xfId="0" applyFont="1" applyFill="1" applyAlignment="1">
      <alignment/>
    </xf>
    <xf numFmtId="164"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wrapText="1"/>
    </xf>
    <xf numFmtId="164" fontId="8" fillId="0" borderId="11"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12" fillId="0" borderId="13" xfId="55" applyFont="1" applyFill="1" applyBorder="1" applyAlignment="1">
      <alignment horizontal="left" wrapText="1"/>
      <protection/>
    </xf>
    <xf numFmtId="0" fontId="11" fillId="0" borderId="14" xfId="0" applyFont="1" applyFill="1" applyBorder="1" applyAlignment="1">
      <alignment horizontal="center"/>
    </xf>
    <xf numFmtId="49" fontId="9" fillId="33" borderId="15" xfId="0" applyNumberFormat="1" applyFont="1" applyFill="1" applyBorder="1" applyAlignment="1">
      <alignment horizontal="center" vertical="center"/>
    </xf>
    <xf numFmtId="0" fontId="9" fillId="0" borderId="13" xfId="0" applyFont="1" applyFill="1" applyBorder="1" applyAlignment="1">
      <alignment/>
    </xf>
    <xf numFmtId="3" fontId="15" fillId="0" borderId="16" xfId="0" applyNumberFormat="1" applyFont="1" applyFill="1" applyBorder="1" applyAlignment="1">
      <alignment horizontal="center" vertical="center"/>
    </xf>
    <xf numFmtId="3" fontId="15" fillId="0" borderId="17" xfId="0" applyNumberFormat="1" applyFont="1" applyFill="1" applyBorder="1" applyAlignment="1">
      <alignment horizontal="center" vertical="center"/>
    </xf>
    <xf numFmtId="173" fontId="8" fillId="0" borderId="17"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xf>
    <xf numFmtId="172" fontId="8" fillId="0" borderId="17" xfId="0" applyNumberFormat="1" applyFont="1" applyFill="1" applyBorder="1" applyAlignment="1">
      <alignment horizontal="center" vertical="center"/>
    </xf>
    <xf numFmtId="172" fontId="8" fillId="0" borderId="18" xfId="0" applyNumberFormat="1" applyFont="1" applyFill="1" applyBorder="1" applyAlignment="1">
      <alignment horizontal="center" vertical="center"/>
    </xf>
    <xf numFmtId="0" fontId="11" fillId="0" borderId="13" xfId="0" applyFont="1" applyFill="1" applyBorder="1" applyAlignment="1">
      <alignment horizontal="center"/>
    </xf>
    <xf numFmtId="9" fontId="9" fillId="0" borderId="0" xfId="0" applyNumberFormat="1" applyFont="1" applyFill="1" applyBorder="1" applyAlignment="1">
      <alignment horizontal="center" vertical="center"/>
    </xf>
    <xf numFmtId="165" fontId="9" fillId="0" borderId="19" xfId="0" applyNumberFormat="1" applyFont="1" applyFill="1" applyBorder="1" applyAlignment="1">
      <alignment horizontal="center"/>
    </xf>
    <xf numFmtId="165" fontId="9" fillId="0" borderId="15" xfId="0" applyNumberFormat="1" applyFont="1" applyFill="1" applyBorder="1" applyAlignment="1">
      <alignment horizontal="center" vertical="center"/>
    </xf>
    <xf numFmtId="9" fontId="9" fillId="0" borderId="0" xfId="58" applyFont="1" applyFill="1" applyBorder="1" applyAlignment="1">
      <alignment horizontal="center" vertical="center"/>
    </xf>
    <xf numFmtId="165" fontId="9" fillId="0" borderId="0" xfId="0" applyNumberFormat="1" applyFont="1" applyFill="1" applyBorder="1" applyAlignment="1">
      <alignment horizontal="center"/>
    </xf>
    <xf numFmtId="14" fontId="16" fillId="0" borderId="20" xfId="0" applyNumberFormat="1" applyFont="1" applyFill="1" applyBorder="1" applyAlignment="1">
      <alignment horizontal="left"/>
    </xf>
    <xf numFmtId="9"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9" fontId="9" fillId="0" borderId="15" xfId="0" applyNumberFormat="1" applyFont="1" applyFill="1" applyBorder="1" applyAlignment="1">
      <alignment horizontal="center"/>
    </xf>
    <xf numFmtId="166" fontId="9" fillId="0" borderId="0" xfId="0" applyNumberFormat="1" applyFont="1" applyFill="1" applyBorder="1" applyAlignment="1">
      <alignment horizontal="center"/>
    </xf>
    <xf numFmtId="1" fontId="10" fillId="0" borderId="19" xfId="0" applyNumberFormat="1" applyFont="1" applyBorder="1" applyAlignment="1">
      <alignment horizontal="center" vertical="center"/>
    </xf>
    <xf numFmtId="1" fontId="10" fillId="0" borderId="18" xfId="0" applyNumberFormat="1" applyFont="1" applyBorder="1" applyAlignment="1">
      <alignment horizontal="center" vertical="center"/>
    </xf>
    <xf numFmtId="181" fontId="8" fillId="0" borderId="0" xfId="0" applyNumberFormat="1" applyFont="1" applyFill="1" applyAlignment="1">
      <alignment horizontal="center" vertical="center"/>
    </xf>
    <xf numFmtId="173" fontId="8" fillId="0" borderId="0" xfId="0" applyNumberFormat="1" applyFont="1" applyFill="1" applyAlignment="1">
      <alignment horizontal="center" vertical="center"/>
    </xf>
    <xf numFmtId="171" fontId="8" fillId="0" borderId="0" xfId="0" applyNumberFormat="1" applyFont="1" applyFill="1" applyAlignment="1">
      <alignment horizontal="center" vertical="center"/>
    </xf>
    <xf numFmtId="1" fontId="8" fillId="0" borderId="0" xfId="0" applyNumberFormat="1" applyFont="1" applyFill="1" applyAlignment="1">
      <alignment horizontal="center" vertical="center"/>
    </xf>
    <xf numFmtId="184" fontId="8" fillId="0" borderId="0" xfId="42" applyNumberFormat="1" applyFont="1" applyFill="1" applyAlignment="1">
      <alignment horizontal="center" vertical="center"/>
    </xf>
    <xf numFmtId="49" fontId="8" fillId="0" borderId="0" xfId="0" applyNumberFormat="1" applyFont="1" applyFill="1" applyAlignment="1">
      <alignment horizontal="center" vertical="center"/>
    </xf>
    <xf numFmtId="0" fontId="8" fillId="0" borderId="11" xfId="0" applyFont="1" applyFill="1" applyBorder="1" applyAlignment="1">
      <alignment horizontal="center" wrapText="1"/>
    </xf>
    <xf numFmtId="14" fontId="16" fillId="0" borderId="17" xfId="0" applyNumberFormat="1" applyFont="1" applyFill="1" applyBorder="1" applyAlignment="1">
      <alignment horizontal="left"/>
    </xf>
    <xf numFmtId="0" fontId="9" fillId="0" borderId="21" xfId="0" applyFont="1" applyFill="1" applyBorder="1" applyAlignment="1">
      <alignment horizontal="center" wrapText="1"/>
    </xf>
    <xf numFmtId="164" fontId="8" fillId="34" borderId="22" xfId="0" applyNumberFormat="1" applyFont="1" applyFill="1" applyBorder="1" applyAlignment="1">
      <alignment horizontal="center" vertical="center"/>
    </xf>
    <xf numFmtId="3" fontId="8" fillId="34" borderId="0" xfId="0" applyNumberFormat="1" applyFont="1" applyFill="1" applyBorder="1" applyAlignment="1">
      <alignment horizontal="center" vertical="center"/>
    </xf>
    <xf numFmtId="165" fontId="8" fillId="34" borderId="22" xfId="0" applyNumberFormat="1" applyFont="1" applyFill="1" applyBorder="1" applyAlignment="1">
      <alignment horizontal="center" vertical="center"/>
    </xf>
    <xf numFmtId="184" fontId="8" fillId="34" borderId="0" xfId="42" applyNumberFormat="1" applyFont="1" applyFill="1" applyBorder="1" applyAlignment="1">
      <alignment horizontal="center"/>
    </xf>
    <xf numFmtId="165" fontId="8" fillId="34" borderId="23" xfId="0" applyNumberFormat="1" applyFont="1" applyFill="1" applyBorder="1" applyAlignment="1">
      <alignment horizontal="center" vertical="center"/>
    </xf>
    <xf numFmtId="184" fontId="8" fillId="34" borderId="19" xfId="42" applyNumberFormat="1" applyFont="1" applyFill="1" applyBorder="1" applyAlignment="1">
      <alignment horizontal="center"/>
    </xf>
    <xf numFmtId="49" fontId="8" fillId="34" borderId="0" xfId="0" applyNumberFormat="1" applyFont="1" applyFill="1" applyBorder="1" applyAlignment="1">
      <alignment horizontal="center" vertical="center"/>
    </xf>
    <xf numFmtId="49" fontId="9" fillId="34" borderId="0" xfId="0" applyNumberFormat="1" applyFont="1" applyFill="1" applyBorder="1" applyAlignment="1">
      <alignment horizontal="center" vertical="center"/>
    </xf>
    <xf numFmtId="3" fontId="15" fillId="34" borderId="17" xfId="0" applyNumberFormat="1" applyFont="1" applyFill="1" applyBorder="1" applyAlignment="1">
      <alignment horizontal="center" vertical="center"/>
    </xf>
    <xf numFmtId="184" fontId="8" fillId="34" borderId="0" xfId="42" applyNumberFormat="1" applyFont="1" applyFill="1" applyBorder="1" applyAlignment="1">
      <alignment horizontal="center" vertical="center"/>
    </xf>
    <xf numFmtId="184" fontId="9" fillId="34" borderId="0" xfId="42" applyNumberFormat="1" applyFont="1" applyFill="1" applyBorder="1" applyAlignment="1">
      <alignment horizontal="center" vertical="center"/>
    </xf>
    <xf numFmtId="173" fontId="8" fillId="34" borderId="17" xfId="0" applyNumberFormat="1" applyFont="1" applyFill="1" applyBorder="1" applyAlignment="1">
      <alignment horizontal="center" vertical="center"/>
    </xf>
    <xf numFmtId="165" fontId="8" fillId="34" borderId="0" xfId="0" applyNumberFormat="1" applyFont="1" applyFill="1" applyBorder="1" applyAlignment="1">
      <alignment horizontal="center" vertical="center"/>
    </xf>
    <xf numFmtId="165" fontId="9" fillId="34" borderId="0" xfId="0" applyNumberFormat="1" applyFont="1" applyFill="1" applyBorder="1" applyAlignment="1">
      <alignment horizontal="center" vertical="center"/>
    </xf>
    <xf numFmtId="165" fontId="8" fillId="34" borderId="17" xfId="0" applyNumberFormat="1" applyFont="1" applyFill="1" applyBorder="1" applyAlignment="1">
      <alignment horizontal="center" vertical="center"/>
    </xf>
    <xf numFmtId="172" fontId="8" fillId="34" borderId="17" xfId="0" applyNumberFormat="1" applyFont="1" applyFill="1" applyBorder="1" applyAlignment="1">
      <alignment horizontal="center" vertical="center"/>
    </xf>
    <xf numFmtId="9" fontId="8" fillId="34" borderId="19" xfId="0" applyNumberFormat="1" applyFont="1" applyFill="1" applyBorder="1" applyAlignment="1">
      <alignment horizontal="center" vertical="center"/>
    </xf>
    <xf numFmtId="9" fontId="9" fillId="34" borderId="19" xfId="0" applyNumberFormat="1" applyFont="1" applyFill="1" applyBorder="1" applyAlignment="1">
      <alignment horizontal="center" vertical="center"/>
    </xf>
    <xf numFmtId="172" fontId="8" fillId="34" borderId="18" xfId="0" applyNumberFormat="1" applyFont="1" applyFill="1" applyBorder="1" applyAlignment="1">
      <alignment horizontal="center" vertical="center"/>
    </xf>
    <xf numFmtId="41" fontId="8" fillId="34" borderId="0" xfId="42" applyNumberFormat="1" applyFont="1" applyFill="1" applyBorder="1" applyAlignment="1">
      <alignment horizontal="right"/>
    </xf>
    <xf numFmtId="9" fontId="8" fillId="34" borderId="0" xfId="0" applyNumberFormat="1" applyFont="1" applyFill="1" applyBorder="1" applyAlignment="1">
      <alignment horizontal="center" vertical="center"/>
    </xf>
    <xf numFmtId="9" fontId="9" fillId="34" borderId="0" xfId="0" applyNumberFormat="1" applyFont="1" applyFill="1" applyBorder="1" applyAlignment="1">
      <alignment horizontal="center" vertical="center"/>
    </xf>
    <xf numFmtId="164" fontId="8" fillId="34" borderId="0" xfId="0" applyNumberFormat="1" applyFont="1" applyFill="1" applyBorder="1" applyAlignment="1">
      <alignment horizontal="right" vertical="center"/>
    </xf>
    <xf numFmtId="41" fontId="8" fillId="34" borderId="19" xfId="42" applyNumberFormat="1" applyFont="1" applyFill="1" applyBorder="1" applyAlignment="1">
      <alignment horizontal="right"/>
    </xf>
    <xf numFmtId="41" fontId="8" fillId="34" borderId="19" xfId="42" applyNumberFormat="1" applyFont="1" applyFill="1" applyBorder="1" applyAlignment="1">
      <alignment horizontal="center"/>
    </xf>
    <xf numFmtId="41" fontId="8" fillId="34" borderId="19" xfId="42" applyNumberFormat="1" applyFont="1" applyFill="1" applyBorder="1" applyAlignment="1">
      <alignment/>
    </xf>
    <xf numFmtId="41" fontId="8" fillId="34" borderId="19" xfId="0" applyNumberFormat="1" applyFont="1" applyFill="1" applyBorder="1" applyAlignment="1">
      <alignment horizontal="center"/>
    </xf>
    <xf numFmtId="165" fontId="9" fillId="34" borderId="19" xfId="0" applyNumberFormat="1" applyFont="1" applyFill="1" applyBorder="1" applyAlignment="1">
      <alignment horizontal="center"/>
    </xf>
    <xf numFmtId="9" fontId="8" fillId="34" borderId="0" xfId="0" applyNumberFormat="1" applyFont="1" applyFill="1" applyBorder="1" applyAlignment="1">
      <alignment horizontal="center"/>
    </xf>
    <xf numFmtId="9" fontId="9" fillId="34" borderId="0" xfId="0" applyNumberFormat="1" applyFont="1" applyFill="1" applyBorder="1" applyAlignment="1">
      <alignment horizontal="center"/>
    </xf>
    <xf numFmtId="164" fontId="8" fillId="34" borderId="0" xfId="0" applyNumberFormat="1" applyFont="1" applyFill="1" applyBorder="1" applyAlignment="1">
      <alignment horizontal="center" vertical="center"/>
    </xf>
    <xf numFmtId="164" fontId="9" fillId="34" borderId="0" xfId="0" applyNumberFormat="1" applyFont="1" applyFill="1" applyBorder="1" applyAlignment="1">
      <alignment horizontal="center"/>
    </xf>
    <xf numFmtId="2" fontId="8" fillId="34" borderId="0" xfId="0" applyNumberFormat="1" applyFont="1" applyFill="1" applyBorder="1" applyAlignment="1">
      <alignment horizontal="center" vertical="center"/>
    </xf>
    <xf numFmtId="2" fontId="9" fillId="34" borderId="0" xfId="0" applyNumberFormat="1" applyFont="1" applyFill="1" applyBorder="1" applyAlignment="1">
      <alignment horizontal="center"/>
    </xf>
    <xf numFmtId="166" fontId="8" fillId="34" borderId="19" xfId="0" applyNumberFormat="1" applyFont="1" applyFill="1" applyBorder="1" applyAlignment="1">
      <alignment horizontal="center" vertical="center"/>
    </xf>
    <xf numFmtId="166" fontId="9" fillId="34" borderId="19" xfId="0" applyNumberFormat="1" applyFont="1" applyFill="1" applyBorder="1" applyAlignment="1">
      <alignment horizontal="center"/>
    </xf>
    <xf numFmtId="184" fontId="8" fillId="34" borderId="19" xfId="42" applyNumberFormat="1" applyFont="1" applyFill="1" applyBorder="1" applyAlignment="1">
      <alignment horizontal="right"/>
    </xf>
    <xf numFmtId="0" fontId="8" fillId="34" borderId="19" xfId="0" applyFont="1" applyFill="1" applyBorder="1" applyAlignment="1">
      <alignment horizontal="center"/>
    </xf>
    <xf numFmtId="164" fontId="8" fillId="34" borderId="19" xfId="0" applyNumberFormat="1" applyFont="1" applyFill="1" applyBorder="1" applyAlignment="1">
      <alignment horizontal="right" vertical="center"/>
    </xf>
    <xf numFmtId="164" fontId="8" fillId="34" borderId="18" xfId="0" applyNumberFormat="1" applyFont="1" applyFill="1" applyBorder="1" applyAlignment="1">
      <alignment horizontal="center" vertical="center"/>
    </xf>
    <xf numFmtId="0" fontId="8" fillId="34" borderId="0" xfId="0" applyFont="1" applyFill="1" applyBorder="1" applyAlignment="1">
      <alignment horizontal="center"/>
    </xf>
    <xf numFmtId="164" fontId="8" fillId="34" borderId="19" xfId="0" applyNumberFormat="1" applyFont="1" applyFill="1" applyBorder="1" applyAlignment="1">
      <alignment horizontal="center" vertical="center"/>
    </xf>
    <xf numFmtId="164" fontId="8" fillId="34" borderId="0" xfId="0" applyNumberFormat="1" applyFont="1" applyFill="1" applyBorder="1" applyAlignment="1" quotePrefix="1">
      <alignment horizontal="center" vertical="center"/>
    </xf>
    <xf numFmtId="0" fontId="9" fillId="34" borderId="0" xfId="0" applyFont="1" applyFill="1" applyBorder="1" applyAlignment="1">
      <alignment/>
    </xf>
    <xf numFmtId="164" fontId="8" fillId="35" borderId="12" xfId="0" applyNumberFormat="1" applyFont="1" applyFill="1" applyBorder="1" applyAlignment="1">
      <alignment horizontal="center" vertical="center" wrapText="1"/>
    </xf>
    <xf numFmtId="164" fontId="8" fillId="35" borderId="24"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165" fontId="8" fillId="35" borderId="22" xfId="0" applyNumberFormat="1" applyFont="1" applyFill="1" applyBorder="1" applyAlignment="1">
      <alignment horizontal="center" vertical="center"/>
    </xf>
    <xf numFmtId="165" fontId="8" fillId="35" borderId="0" xfId="0" applyNumberFormat="1" applyFont="1" applyFill="1" applyBorder="1" applyAlignment="1">
      <alignment horizontal="center" vertical="center"/>
    </xf>
    <xf numFmtId="164" fontId="8" fillId="35" borderId="11" xfId="0" applyNumberFormat="1" applyFont="1" applyFill="1" applyBorder="1" applyAlignment="1">
      <alignment horizontal="center" vertical="center" wrapText="1"/>
    </xf>
    <xf numFmtId="9" fontId="8" fillId="35" borderId="0" xfId="0" applyNumberFormat="1" applyFont="1" applyFill="1" applyBorder="1" applyAlignment="1">
      <alignment horizontal="center" vertical="center"/>
    </xf>
    <xf numFmtId="164" fontId="8" fillId="35" borderId="10" xfId="0" applyNumberFormat="1" applyFont="1" applyFill="1" applyBorder="1" applyAlignment="1">
      <alignment horizontal="center" vertical="center" wrapText="1"/>
    </xf>
    <xf numFmtId="165" fontId="8" fillId="35" borderId="15" xfId="0" applyNumberFormat="1" applyFont="1" applyFill="1" applyBorder="1" applyAlignment="1">
      <alignment horizontal="center" vertical="center"/>
    </xf>
    <xf numFmtId="164" fontId="8" fillId="35" borderId="0" xfId="0" applyNumberFormat="1" applyFont="1" applyFill="1" applyBorder="1" applyAlignment="1" quotePrefix="1">
      <alignment horizontal="center" vertical="center"/>
    </xf>
    <xf numFmtId="164" fontId="8" fillId="35" borderId="0" xfId="0" applyNumberFormat="1" applyFont="1" applyFill="1" applyBorder="1" applyAlignment="1">
      <alignment horizontal="center" vertical="center"/>
    </xf>
    <xf numFmtId="0" fontId="8" fillId="35" borderId="10" xfId="0" applyFont="1" applyFill="1" applyBorder="1" applyAlignment="1">
      <alignment horizontal="center" wrapText="1"/>
    </xf>
    <xf numFmtId="0" fontId="8" fillId="35" borderId="0" xfId="0" applyFont="1" applyFill="1" applyBorder="1" applyAlignment="1">
      <alignment horizontal="center"/>
    </xf>
    <xf numFmtId="165" fontId="8" fillId="35" borderId="0" xfId="0" applyNumberFormat="1" applyFont="1" applyFill="1" applyBorder="1" applyAlignment="1">
      <alignment horizontal="center"/>
    </xf>
    <xf numFmtId="0" fontId="8" fillId="35" borderId="15" xfId="0" applyFont="1" applyFill="1" applyBorder="1" applyAlignment="1">
      <alignment horizontal="center"/>
    </xf>
    <xf numFmtId="9" fontId="8" fillId="35" borderId="15" xfId="0" applyNumberFormat="1" applyFont="1" applyFill="1" applyBorder="1" applyAlignment="1">
      <alignment horizontal="center"/>
    </xf>
    <xf numFmtId="2" fontId="8" fillId="35" borderId="0" xfId="0" applyNumberFormat="1" applyFont="1" applyFill="1" applyBorder="1" applyAlignment="1">
      <alignment horizontal="center" vertical="center"/>
    </xf>
    <xf numFmtId="166" fontId="8" fillId="35" borderId="0" xfId="0" applyNumberFormat="1" applyFont="1" applyFill="1" applyBorder="1" applyAlignment="1">
      <alignment horizontal="center" vertical="center"/>
    </xf>
    <xf numFmtId="181" fontId="12" fillId="35" borderId="15" xfId="55" applyNumberFormat="1" applyFont="1" applyFill="1" applyBorder="1" applyAlignment="1">
      <alignment horizontal="center" wrapText="1"/>
      <protection/>
    </xf>
    <xf numFmtId="181" fontId="8" fillId="35" borderId="15" xfId="0" applyNumberFormat="1" applyFont="1" applyFill="1" applyBorder="1" applyAlignment="1">
      <alignment horizontal="center"/>
    </xf>
    <xf numFmtId="0" fontId="9" fillId="36" borderId="20" xfId="0" applyFont="1" applyFill="1" applyBorder="1" applyAlignment="1">
      <alignment/>
    </xf>
    <xf numFmtId="0" fontId="9" fillId="36" borderId="13" xfId="0" applyFont="1" applyFill="1" applyBorder="1" applyAlignment="1">
      <alignment/>
    </xf>
    <xf numFmtId="165" fontId="9" fillId="36" borderId="15" xfId="0" applyNumberFormat="1" applyFont="1" applyFill="1" applyBorder="1" applyAlignment="1">
      <alignment horizontal="center"/>
    </xf>
    <xf numFmtId="165" fontId="9" fillId="36" borderId="0" xfId="0" applyNumberFormat="1" applyFont="1" applyFill="1" applyBorder="1" applyAlignment="1">
      <alignment horizontal="center"/>
    </xf>
    <xf numFmtId="164" fontId="9" fillId="36" borderId="0" xfId="0" applyNumberFormat="1" applyFont="1" applyFill="1" applyBorder="1" applyAlignment="1">
      <alignment horizontal="center"/>
    </xf>
    <xf numFmtId="166" fontId="9" fillId="36" borderId="0" xfId="0" applyNumberFormat="1" applyFont="1" applyFill="1" applyBorder="1" applyAlignment="1">
      <alignment horizontal="center"/>
    </xf>
    <xf numFmtId="165" fontId="9" fillId="36" borderId="15" xfId="0" applyNumberFormat="1" applyFont="1" applyFill="1" applyBorder="1" applyAlignment="1">
      <alignment horizontal="center" vertical="center"/>
    </xf>
    <xf numFmtId="165" fontId="9" fillId="36" borderId="0" xfId="0" applyNumberFormat="1" applyFont="1" applyFill="1" applyBorder="1" applyAlignment="1">
      <alignment horizontal="center" vertical="center"/>
    </xf>
    <xf numFmtId="165" fontId="9" fillId="36" borderId="0" xfId="58" applyNumberFormat="1" applyFont="1" applyFill="1" applyBorder="1" applyAlignment="1">
      <alignment horizontal="center" vertical="center"/>
    </xf>
    <xf numFmtId="49" fontId="9" fillId="36" borderId="15" xfId="0" applyNumberFormat="1" applyFont="1" applyFill="1" applyBorder="1" applyAlignment="1">
      <alignment horizontal="center" vertical="center"/>
    </xf>
    <xf numFmtId="0" fontId="18" fillId="37" borderId="13" xfId="55" applyFont="1" applyFill="1" applyBorder="1" applyAlignment="1">
      <alignment horizontal="left" wrapText="1"/>
      <protection/>
    </xf>
    <xf numFmtId="49" fontId="18" fillId="37" borderId="15" xfId="0" applyNumberFormat="1" applyFont="1" applyFill="1" applyBorder="1" applyAlignment="1">
      <alignment horizontal="center" vertical="center"/>
    </xf>
    <xf numFmtId="3" fontId="18" fillId="37" borderId="0" xfId="0" applyNumberFormat="1" applyFont="1" applyFill="1" applyBorder="1" applyAlignment="1">
      <alignment horizontal="center" vertical="center"/>
    </xf>
    <xf numFmtId="165" fontId="18" fillId="37" borderId="0" xfId="0" applyNumberFormat="1" applyFont="1" applyFill="1" applyBorder="1" applyAlignment="1">
      <alignment horizontal="center" vertical="center"/>
    </xf>
    <xf numFmtId="184" fontId="18" fillId="37" borderId="0" xfId="42" applyNumberFormat="1" applyFont="1" applyFill="1" applyBorder="1" applyAlignment="1">
      <alignment horizontal="center"/>
    </xf>
    <xf numFmtId="9" fontId="18" fillId="37" borderId="0" xfId="0" applyNumberFormat="1" applyFont="1" applyFill="1" applyBorder="1" applyAlignment="1">
      <alignment horizontal="center" vertical="center"/>
    </xf>
    <xf numFmtId="184" fontId="18" fillId="37" borderId="19" xfId="42" applyNumberFormat="1" applyFont="1" applyFill="1" applyBorder="1" applyAlignment="1">
      <alignment horizontal="center"/>
    </xf>
    <xf numFmtId="165" fontId="18" fillId="37" borderId="15" xfId="0" applyNumberFormat="1" applyFont="1" applyFill="1" applyBorder="1" applyAlignment="1">
      <alignment horizontal="center" vertical="center"/>
    </xf>
    <xf numFmtId="184" fontId="15" fillId="37" borderId="0" xfId="42" applyNumberFormat="1" applyFont="1" applyFill="1" applyBorder="1" applyAlignment="1">
      <alignment horizontal="center"/>
    </xf>
    <xf numFmtId="41" fontId="15" fillId="37" borderId="0" xfId="42" applyNumberFormat="1" applyFont="1" applyFill="1" applyBorder="1" applyAlignment="1">
      <alignment horizontal="right"/>
    </xf>
    <xf numFmtId="41" fontId="18" fillId="37" borderId="0" xfId="42" applyNumberFormat="1" applyFont="1" applyFill="1" applyBorder="1" applyAlignment="1">
      <alignment horizontal="right"/>
    </xf>
    <xf numFmtId="41" fontId="18" fillId="37" borderId="19" xfId="42" applyNumberFormat="1" applyFont="1" applyFill="1" applyBorder="1" applyAlignment="1">
      <alignment horizontal="center"/>
    </xf>
    <xf numFmtId="9" fontId="18" fillId="37" borderId="15" xfId="0" applyNumberFormat="1" applyFont="1" applyFill="1" applyBorder="1" applyAlignment="1">
      <alignment horizontal="center"/>
    </xf>
    <xf numFmtId="164" fontId="18" fillId="37" borderId="0" xfId="0" applyNumberFormat="1" applyFont="1" applyFill="1" applyBorder="1" applyAlignment="1">
      <alignment horizontal="center" vertical="center"/>
    </xf>
    <xf numFmtId="166" fontId="18" fillId="37" borderId="0" xfId="0" applyNumberFormat="1" applyFont="1" applyFill="1" applyBorder="1" applyAlignment="1">
      <alignment horizontal="center" vertical="center"/>
    </xf>
    <xf numFmtId="181" fontId="18" fillId="37" borderId="15" xfId="55" applyNumberFormat="1" applyFont="1" applyFill="1" applyBorder="1" applyAlignment="1">
      <alignment horizontal="center" wrapText="1"/>
      <protection/>
    </xf>
    <xf numFmtId="184" fontId="18" fillId="37" borderId="19" xfId="42" applyNumberFormat="1" applyFont="1" applyFill="1" applyBorder="1" applyAlignment="1">
      <alignment horizontal="right"/>
    </xf>
    <xf numFmtId="164" fontId="8" fillId="0" borderId="15" xfId="0" applyNumberFormat="1" applyFont="1" applyBorder="1" applyAlignment="1">
      <alignment horizontal="center" vertical="center"/>
    </xf>
    <xf numFmtId="164" fontId="8" fillId="0" borderId="0"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17" xfId="0" applyNumberFormat="1" applyFont="1" applyBorder="1" applyAlignment="1">
      <alignment horizontal="center" vertical="center"/>
    </xf>
    <xf numFmtId="0" fontId="9" fillId="0" borderId="0" xfId="0" applyFont="1" applyAlignment="1">
      <alignment horizontal="left" textRotation="180" wrapText="1"/>
    </xf>
    <xf numFmtId="41" fontId="8" fillId="34" borderId="0" xfId="42" applyNumberFormat="1" applyFont="1" applyFill="1" applyBorder="1" applyAlignment="1">
      <alignment horizontal="center"/>
    </xf>
    <xf numFmtId="14" fontId="16" fillId="0" borderId="0" xfId="0" applyNumberFormat="1" applyFont="1" applyFill="1" applyBorder="1" applyAlignment="1">
      <alignment horizontal="left"/>
    </xf>
    <xf numFmtId="164" fontId="13" fillId="0" borderId="0" xfId="0" applyNumberFormat="1" applyFont="1" applyFill="1" applyBorder="1" applyAlignment="1">
      <alignment horizontal="center" vertical="center"/>
    </xf>
    <xf numFmtId="173" fontId="13" fillId="0" borderId="0" xfId="0" applyNumberFormat="1" applyFont="1" applyFill="1" applyBorder="1" applyAlignment="1">
      <alignment horizontal="center" vertical="center"/>
    </xf>
    <xf numFmtId="0" fontId="8" fillId="0" borderId="12" xfId="0" applyFont="1" applyFill="1" applyBorder="1" applyAlignment="1">
      <alignment horizontal="center" wrapText="1"/>
    </xf>
    <xf numFmtId="14" fontId="21" fillId="0" borderId="0" xfId="0" applyNumberFormat="1" applyFont="1" applyFill="1" applyAlignment="1">
      <alignment horizontal="left"/>
    </xf>
    <xf numFmtId="0" fontId="19" fillId="0" borderId="25" xfId="0" applyNumberFormat="1" applyFont="1" applyFill="1" applyBorder="1" applyAlignment="1">
      <alignment horizontal="left" vertical="top"/>
    </xf>
    <xf numFmtId="0" fontId="0" fillId="0" borderId="25" xfId="0" applyBorder="1" applyAlignment="1">
      <alignment/>
    </xf>
    <xf numFmtId="0" fontId="0" fillId="0" borderId="0" xfId="0" applyBorder="1" applyAlignment="1">
      <alignment/>
    </xf>
    <xf numFmtId="181" fontId="9" fillId="36" borderId="16" xfId="42" applyNumberFormat="1" applyFont="1" applyFill="1" applyBorder="1" applyAlignment="1">
      <alignment horizontal="center"/>
    </xf>
    <xf numFmtId="0" fontId="8" fillId="0" borderId="0" xfId="55" applyFont="1" applyFill="1" applyBorder="1" applyAlignment="1">
      <alignment horizontal="left"/>
      <protection/>
    </xf>
    <xf numFmtId="49" fontId="8" fillId="0" borderId="0" xfId="0" applyNumberFormat="1" applyFont="1" applyAlignment="1">
      <alignment horizontal="center" vertical="center"/>
    </xf>
    <xf numFmtId="0" fontId="12" fillId="0" borderId="0" xfId="55" applyFont="1" applyFill="1" applyBorder="1" applyAlignment="1">
      <alignment horizontal="left"/>
      <protection/>
    </xf>
    <xf numFmtId="0" fontId="8" fillId="0" borderId="0" xfId="0" applyFont="1" applyBorder="1" applyAlignment="1">
      <alignment/>
    </xf>
    <xf numFmtId="0" fontId="12" fillId="0" borderId="0" xfId="55" applyFont="1" applyFill="1" applyBorder="1" applyAlignment="1">
      <alignment wrapText="1"/>
      <protection/>
    </xf>
    <xf numFmtId="14" fontId="0" fillId="0" borderId="0" xfId="0" applyNumberFormat="1" applyFill="1" applyAlignment="1">
      <alignment horizontal="left"/>
    </xf>
    <xf numFmtId="3" fontId="8" fillId="38" borderId="0" xfId="0" applyNumberFormat="1" applyFont="1" applyFill="1" applyAlignment="1">
      <alignment horizontal="center" vertical="center"/>
    </xf>
    <xf numFmtId="184" fontId="8" fillId="38" borderId="0" xfId="42" applyNumberFormat="1" applyFont="1" applyFill="1" applyAlignment="1">
      <alignment horizontal="center" vertical="center"/>
    </xf>
    <xf numFmtId="164" fontId="14" fillId="0" borderId="15" xfId="0" applyNumberFormat="1" applyFont="1" applyBorder="1" applyAlignment="1">
      <alignment horizontal="left" vertical="center"/>
    </xf>
    <xf numFmtId="164" fontId="14" fillId="0" borderId="0" xfId="0" applyNumberFormat="1" applyFont="1" applyBorder="1" applyAlignment="1">
      <alignment horizontal="left" vertical="center"/>
    </xf>
    <xf numFmtId="164" fontId="14" fillId="0" borderId="19" xfId="0" applyNumberFormat="1" applyFont="1" applyBorder="1" applyAlignment="1">
      <alignment horizontal="left" vertical="center"/>
    </xf>
    <xf numFmtId="164" fontId="20" fillId="0" borderId="15" xfId="0" applyNumberFormat="1" applyFont="1" applyBorder="1" applyAlignment="1">
      <alignment horizontal="left" vertical="center"/>
    </xf>
    <xf numFmtId="0" fontId="6" fillId="0" borderId="0" xfId="0" applyFont="1" applyFill="1" applyAlignment="1">
      <alignment horizontal="center"/>
    </xf>
    <xf numFmtId="49" fontId="19" fillId="0" borderId="15"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wrapText="1"/>
    </xf>
    <xf numFmtId="49" fontId="19" fillId="0" borderId="19" xfId="0" applyNumberFormat="1" applyFont="1" applyFill="1" applyBorder="1" applyAlignment="1">
      <alignment horizontal="left" vertical="top" wrapText="1"/>
    </xf>
    <xf numFmtId="0" fontId="19" fillId="0" borderId="15" xfId="0" applyNumberFormat="1" applyFont="1" applyFill="1" applyBorder="1" applyAlignment="1">
      <alignment horizontal="left" vertical="top" wrapText="1"/>
    </xf>
    <xf numFmtId="0" fontId="0" fillId="0" borderId="0" xfId="0" applyAlignment="1">
      <alignment/>
    </xf>
    <xf numFmtId="0" fontId="0" fillId="0" borderId="19" xfId="0" applyBorder="1" applyAlignment="1">
      <alignment/>
    </xf>
    <xf numFmtId="0" fontId="0" fillId="0" borderId="15" xfId="0" applyBorder="1" applyAlignment="1">
      <alignment/>
    </xf>
    <xf numFmtId="164" fontId="0" fillId="0" borderId="15" xfId="0" applyNumberFormat="1" applyFont="1" applyBorder="1" applyAlignment="1">
      <alignment horizontal="left" vertical="center"/>
    </xf>
    <xf numFmtId="173" fontId="19" fillId="0" borderId="15" xfId="0" applyNumberFormat="1" applyFont="1" applyFill="1" applyBorder="1" applyAlignment="1">
      <alignment horizontal="left" vertical="top" wrapText="1"/>
    </xf>
    <xf numFmtId="173" fontId="19" fillId="0" borderId="0" xfId="0" applyNumberFormat="1" applyFont="1" applyFill="1" applyBorder="1" applyAlignment="1">
      <alignment horizontal="left" vertical="top" wrapText="1"/>
    </xf>
    <xf numFmtId="173" fontId="19" fillId="0" borderId="19" xfId="0" applyNumberFormat="1" applyFont="1" applyFill="1" applyBorder="1" applyAlignment="1">
      <alignment horizontal="left" vertical="top" wrapText="1"/>
    </xf>
    <xf numFmtId="173" fontId="17" fillId="0" borderId="26" xfId="0" applyNumberFormat="1" applyFont="1" applyFill="1" applyBorder="1" applyAlignment="1">
      <alignment horizontal="center" vertical="center"/>
    </xf>
    <xf numFmtId="173" fontId="17" fillId="0" borderId="25" xfId="0" applyNumberFormat="1" applyFont="1" applyFill="1" applyBorder="1" applyAlignment="1">
      <alignment horizontal="center" vertical="center"/>
    </xf>
    <xf numFmtId="173" fontId="17" fillId="0" borderId="27" xfId="0" applyNumberFormat="1" applyFont="1" applyFill="1" applyBorder="1" applyAlignment="1">
      <alignment horizontal="center" vertical="center"/>
    </xf>
    <xf numFmtId="0" fontId="6" fillId="0" borderId="17" xfId="0" applyFont="1" applyFill="1" applyBorder="1" applyAlignment="1">
      <alignment horizontal="center"/>
    </xf>
    <xf numFmtId="0" fontId="12" fillId="39" borderId="0" xfId="55" applyFont="1" applyFill="1" applyBorder="1" applyAlignment="1">
      <alignment horizontal="left" wrapText="1"/>
      <protection/>
    </xf>
    <xf numFmtId="49" fontId="8" fillId="35" borderId="0" xfId="0" applyNumberFormat="1" applyFont="1" applyFill="1" applyAlignment="1">
      <alignment horizontal="center" vertical="center"/>
    </xf>
    <xf numFmtId="0" fontId="9"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114"/>
  <sheetViews>
    <sheetView tabSelected="1" zoomScale="75" zoomScaleNormal="75" zoomScaleSheetLayoutView="88" zoomScalePageLayoutView="0" workbookViewId="0" topLeftCell="A1">
      <selection activeCell="B74" sqref="B74"/>
    </sheetView>
  </sheetViews>
  <sheetFormatPr defaultColWidth="9.33203125" defaultRowHeight="10.5"/>
  <cols>
    <col min="1" max="1" width="4.66015625" style="3" customWidth="1"/>
    <col min="2" max="2" width="36.33203125" style="3" customWidth="1"/>
    <col min="3" max="3" width="12.83203125" style="22" customWidth="1"/>
    <col min="4" max="4" width="16.16015625" style="22" customWidth="1"/>
    <col min="5" max="5" width="18" style="22" customWidth="1"/>
    <col min="6" max="6" width="12.16015625" style="22" customWidth="1"/>
    <col min="7" max="7" width="17.5" style="22" customWidth="1"/>
    <col min="8" max="8" width="13.33203125" style="22" customWidth="1"/>
    <col min="9" max="9" width="17.16015625" style="22" customWidth="1"/>
    <col min="10" max="10" width="12.33203125" style="22" customWidth="1"/>
    <col min="11" max="11" width="14.5" style="22" customWidth="1"/>
    <col min="12" max="12" width="12.83203125" style="21" customWidth="1"/>
    <col min="13" max="13" width="15.16015625" style="32" customWidth="1"/>
    <col min="14" max="14" width="13.83203125" style="32" customWidth="1"/>
    <col min="15" max="15" width="14" style="23" customWidth="1"/>
    <col min="16" max="16" width="18.16015625" style="32" customWidth="1"/>
    <col min="17" max="16384" width="9.33203125" style="3" customWidth="1"/>
  </cols>
  <sheetData>
    <row r="1" spans="2:16" ht="13.5">
      <c r="B1" s="220" t="s">
        <v>0</v>
      </c>
      <c r="C1" s="220"/>
      <c r="D1" s="220"/>
      <c r="E1" s="220"/>
      <c r="F1" s="220"/>
      <c r="G1" s="220"/>
      <c r="H1" s="220"/>
      <c r="I1" s="220"/>
      <c r="J1" s="220"/>
      <c r="K1" s="220"/>
      <c r="L1" s="220"/>
      <c r="M1" s="1"/>
      <c r="N1" s="1"/>
      <c r="O1" s="2"/>
      <c r="P1" s="1"/>
    </row>
    <row r="2" spans="2:16" ht="13.5">
      <c r="B2" s="235" t="s">
        <v>86</v>
      </c>
      <c r="C2" s="235"/>
      <c r="D2" s="235"/>
      <c r="E2" s="235"/>
      <c r="F2" s="235"/>
      <c r="G2" s="235"/>
      <c r="H2" s="235"/>
      <c r="I2" s="235"/>
      <c r="J2" s="235"/>
      <c r="K2" s="235"/>
      <c r="L2" s="235"/>
      <c r="M2" s="1"/>
      <c r="N2" s="1"/>
      <c r="O2" s="2"/>
      <c r="P2" s="1"/>
    </row>
    <row r="3" spans="2:16" ht="34.5" thickBot="1">
      <c r="B3" s="99" t="s">
        <v>1</v>
      </c>
      <c r="C3" s="146" t="s">
        <v>17</v>
      </c>
      <c r="D3" s="68" t="s">
        <v>18</v>
      </c>
      <c r="E3" s="146" t="s">
        <v>19</v>
      </c>
      <c r="F3" s="67" t="s">
        <v>20</v>
      </c>
      <c r="G3" s="151" t="s">
        <v>21</v>
      </c>
      <c r="H3" s="67" t="s">
        <v>22</v>
      </c>
      <c r="I3" s="146" t="s">
        <v>23</v>
      </c>
      <c r="J3" s="68" t="s">
        <v>24</v>
      </c>
      <c r="K3" s="146" t="s">
        <v>25</v>
      </c>
      <c r="L3" s="68" t="s">
        <v>26</v>
      </c>
      <c r="M3" s="4"/>
      <c r="N3" s="6"/>
      <c r="O3" s="4"/>
      <c r="P3" s="6"/>
    </row>
    <row r="4" spans="2:12" ht="13.5" customHeight="1">
      <c r="B4" s="70"/>
      <c r="C4" s="147"/>
      <c r="D4" s="102"/>
      <c r="E4" s="149"/>
      <c r="F4" s="104"/>
      <c r="G4" s="149"/>
      <c r="H4" s="104"/>
      <c r="I4" s="149"/>
      <c r="J4" s="104"/>
      <c r="K4" s="149"/>
      <c r="L4" s="106"/>
    </row>
    <row r="5" spans="2:32" s="11" customFormat="1" ht="13.5">
      <c r="B5" s="176" t="s">
        <v>2</v>
      </c>
      <c r="C5" s="177" t="s">
        <v>76</v>
      </c>
      <c r="D5" s="178">
        <v>2</v>
      </c>
      <c r="E5" s="179">
        <v>0.174</v>
      </c>
      <c r="F5" s="180">
        <f aca="true" t="shared" si="0" ref="F5:F15">RANK(E5,E$5:E$15,0)</f>
        <v>2</v>
      </c>
      <c r="G5" s="179">
        <v>0.116</v>
      </c>
      <c r="H5" s="180">
        <f aca="true" t="shared" si="1" ref="H5:H14">RANK(G5,G$5:G$15,0)</f>
        <v>1</v>
      </c>
      <c r="I5" s="181">
        <v>0.82</v>
      </c>
      <c r="J5" s="180">
        <f aca="true" t="shared" si="2" ref="J5:J15">RANK(I5,I$5:I$15,0)</f>
        <v>3</v>
      </c>
      <c r="K5" s="179">
        <v>0.691</v>
      </c>
      <c r="L5" s="182">
        <f aca="true" t="shared" si="3" ref="L5:L15">RANK(K5,K$5:K$15,0)</f>
        <v>1</v>
      </c>
      <c r="N5" s="208"/>
      <c r="O5" s="209"/>
      <c r="P5"/>
      <c r="Q5" s="10"/>
      <c r="R5" s="15"/>
      <c r="S5" s="14"/>
      <c r="T5" s="16"/>
      <c r="U5" s="17"/>
      <c r="W5" s="12"/>
      <c r="X5" s="12"/>
      <c r="Y5" s="12"/>
      <c r="Z5" s="12"/>
      <c r="AA5" s="12"/>
      <c r="AB5" s="12"/>
      <c r="AC5" s="12"/>
      <c r="AD5" s="12"/>
      <c r="AE5" s="12"/>
      <c r="AF5" s="12"/>
    </row>
    <row r="6" spans="2:21" ht="12.75">
      <c r="B6" s="69" t="s">
        <v>65</v>
      </c>
      <c r="C6" s="148" t="s">
        <v>77</v>
      </c>
      <c r="D6" s="103">
        <v>10</v>
      </c>
      <c r="E6" s="150">
        <v>0.107</v>
      </c>
      <c r="F6" s="105">
        <f t="shared" si="0"/>
        <v>7</v>
      </c>
      <c r="G6" s="150">
        <v>0.066</v>
      </c>
      <c r="H6" s="105">
        <f t="shared" si="1"/>
        <v>5</v>
      </c>
      <c r="I6" s="152">
        <v>0.81</v>
      </c>
      <c r="J6" s="105">
        <f t="shared" si="2"/>
        <v>5</v>
      </c>
      <c r="K6" s="150">
        <v>0.655</v>
      </c>
      <c r="L6" s="107">
        <f>RANK(K6,K$5:K$15,0)</f>
        <v>3</v>
      </c>
      <c r="N6" s="208"/>
      <c r="O6" s="98"/>
      <c r="P6"/>
      <c r="Q6" s="21"/>
      <c r="R6" s="20"/>
      <c r="S6" s="19"/>
      <c r="T6" s="23"/>
      <c r="U6" s="24"/>
    </row>
    <row r="7" spans="2:21" ht="12.75">
      <c r="B7" s="69" t="s">
        <v>7</v>
      </c>
      <c r="C7" s="148" t="s">
        <v>78</v>
      </c>
      <c r="D7" s="103">
        <v>6</v>
      </c>
      <c r="E7" s="150">
        <v>0.127</v>
      </c>
      <c r="F7" s="105">
        <f t="shared" si="0"/>
        <v>3</v>
      </c>
      <c r="G7" s="150">
        <v>0.068</v>
      </c>
      <c r="H7" s="105">
        <f t="shared" si="1"/>
        <v>4</v>
      </c>
      <c r="I7" s="152">
        <v>0.76</v>
      </c>
      <c r="J7" s="105">
        <f t="shared" si="2"/>
        <v>10</v>
      </c>
      <c r="K7" s="150">
        <v>0.459</v>
      </c>
      <c r="L7" s="107">
        <f t="shared" si="3"/>
        <v>11</v>
      </c>
      <c r="N7" s="208"/>
      <c r="O7" s="209"/>
      <c r="P7"/>
      <c r="Q7" s="21"/>
      <c r="R7" s="20"/>
      <c r="S7" s="19"/>
      <c r="T7" s="23"/>
      <c r="U7" s="24"/>
    </row>
    <row r="8" spans="2:21" ht="12.75">
      <c r="B8" s="69" t="s">
        <v>66</v>
      </c>
      <c r="C8" s="148" t="s">
        <v>79</v>
      </c>
      <c r="D8" s="103">
        <v>7</v>
      </c>
      <c r="E8" s="150">
        <v>0.122</v>
      </c>
      <c r="F8" s="105">
        <f t="shared" si="0"/>
        <v>4</v>
      </c>
      <c r="G8" s="150">
        <v>0.069</v>
      </c>
      <c r="H8" s="105">
        <f t="shared" si="1"/>
        <v>3</v>
      </c>
      <c r="I8" s="152">
        <v>0.81</v>
      </c>
      <c r="J8" s="105">
        <f t="shared" si="2"/>
        <v>5</v>
      </c>
      <c r="K8" s="150">
        <v>0.617</v>
      </c>
      <c r="L8" s="107">
        <f t="shared" si="3"/>
        <v>6</v>
      </c>
      <c r="N8" s="210"/>
      <c r="O8" s="209"/>
      <c r="P8"/>
      <c r="Q8" s="21"/>
      <c r="R8" s="20"/>
      <c r="S8" s="19"/>
      <c r="T8" s="23"/>
      <c r="U8" s="24"/>
    </row>
    <row r="9" spans="2:21" ht="12.75">
      <c r="B9" s="69" t="s">
        <v>8</v>
      </c>
      <c r="C9" s="148" t="s">
        <v>80</v>
      </c>
      <c r="D9" s="103">
        <v>1</v>
      </c>
      <c r="E9" s="150">
        <v>0.113</v>
      </c>
      <c r="F9" s="105">
        <f t="shared" si="0"/>
        <v>5</v>
      </c>
      <c r="G9" s="150">
        <v>0.054</v>
      </c>
      <c r="H9" s="105">
        <f t="shared" si="1"/>
        <v>6</v>
      </c>
      <c r="I9" s="152">
        <v>0.84</v>
      </c>
      <c r="J9" s="105">
        <f t="shared" si="2"/>
        <v>2</v>
      </c>
      <c r="K9" s="150">
        <v>0.672</v>
      </c>
      <c r="L9" s="107">
        <f t="shared" si="3"/>
        <v>2</v>
      </c>
      <c r="N9" s="208"/>
      <c r="O9" s="209"/>
      <c r="P9"/>
      <c r="Q9" s="21"/>
      <c r="R9" s="20"/>
      <c r="S9" s="19"/>
      <c r="T9" s="23"/>
      <c r="U9" s="24"/>
    </row>
    <row r="10" spans="2:21" ht="12.75">
      <c r="B10" s="69" t="s">
        <v>67</v>
      </c>
      <c r="C10" s="148" t="s">
        <v>72</v>
      </c>
      <c r="D10" s="103">
        <v>5</v>
      </c>
      <c r="E10" s="150">
        <v>0.059</v>
      </c>
      <c r="F10" s="105">
        <f t="shared" si="0"/>
        <v>11</v>
      </c>
      <c r="G10" s="150">
        <v>0.028</v>
      </c>
      <c r="H10" s="105">
        <f t="shared" si="1"/>
        <v>10</v>
      </c>
      <c r="I10" s="152">
        <v>0.82</v>
      </c>
      <c r="J10" s="105">
        <f t="shared" si="2"/>
        <v>3</v>
      </c>
      <c r="K10" s="150">
        <v>0.63</v>
      </c>
      <c r="L10" s="107">
        <f t="shared" si="3"/>
        <v>4</v>
      </c>
      <c r="N10" s="210"/>
      <c r="O10" s="209"/>
      <c r="P10"/>
      <c r="Q10" s="21"/>
      <c r="R10" s="20"/>
      <c r="S10" s="19"/>
      <c r="T10" s="23"/>
      <c r="U10" s="24"/>
    </row>
    <row r="11" spans="2:21" ht="12.75">
      <c r="B11" s="69" t="s">
        <v>10</v>
      </c>
      <c r="C11" s="148" t="s">
        <v>81</v>
      </c>
      <c r="D11" s="103">
        <v>11</v>
      </c>
      <c r="E11" s="150">
        <v>0.204</v>
      </c>
      <c r="F11" s="105">
        <f t="shared" si="0"/>
        <v>1</v>
      </c>
      <c r="G11" s="150">
        <v>0.021</v>
      </c>
      <c r="H11" s="105">
        <f t="shared" si="1"/>
        <v>11</v>
      </c>
      <c r="I11" s="152">
        <v>0.77</v>
      </c>
      <c r="J11" s="105">
        <f t="shared" si="2"/>
        <v>9</v>
      </c>
      <c r="K11" s="150">
        <v>0.495</v>
      </c>
      <c r="L11" s="107">
        <f t="shared" si="3"/>
        <v>10</v>
      </c>
      <c r="N11" s="211"/>
      <c r="O11" s="98"/>
      <c r="P11"/>
      <c r="Q11" s="21"/>
      <c r="R11" s="20"/>
      <c r="S11" s="19"/>
      <c r="T11" s="23"/>
      <c r="U11" s="24"/>
    </row>
    <row r="12" spans="2:21" ht="12.75">
      <c r="B12" s="69" t="s">
        <v>68</v>
      </c>
      <c r="C12" s="148" t="s">
        <v>63</v>
      </c>
      <c r="D12" s="103">
        <v>8</v>
      </c>
      <c r="E12" s="150">
        <v>0.103</v>
      </c>
      <c r="F12" s="105">
        <f t="shared" si="0"/>
        <v>8</v>
      </c>
      <c r="G12" s="150">
        <v>0.08</v>
      </c>
      <c r="H12" s="105">
        <f t="shared" si="1"/>
        <v>2</v>
      </c>
      <c r="I12" s="152">
        <v>0.7</v>
      </c>
      <c r="J12" s="105">
        <f t="shared" si="2"/>
        <v>11</v>
      </c>
      <c r="K12" s="150">
        <v>0.505</v>
      </c>
      <c r="L12" s="107">
        <f t="shared" si="3"/>
        <v>9</v>
      </c>
      <c r="N12" s="210"/>
      <c r="O12" s="209"/>
      <c r="P12"/>
      <c r="Q12" s="21"/>
      <c r="R12" s="20"/>
      <c r="S12" s="19"/>
      <c r="T12" s="23"/>
      <c r="U12" s="24"/>
    </row>
    <row r="13" spans="2:21" ht="12.75">
      <c r="B13" s="69" t="s">
        <v>11</v>
      </c>
      <c r="C13" s="148" t="s">
        <v>82</v>
      </c>
      <c r="D13" s="103">
        <v>3</v>
      </c>
      <c r="E13" s="150">
        <v>0.096</v>
      </c>
      <c r="F13" s="105">
        <f t="shared" si="0"/>
        <v>9</v>
      </c>
      <c r="G13" s="150">
        <v>0.038</v>
      </c>
      <c r="H13" s="105">
        <f t="shared" si="1"/>
        <v>8</v>
      </c>
      <c r="I13" s="152">
        <v>0.78</v>
      </c>
      <c r="J13" s="105">
        <f t="shared" si="2"/>
        <v>8</v>
      </c>
      <c r="K13" s="150">
        <v>0.569</v>
      </c>
      <c r="L13" s="107">
        <f t="shared" si="3"/>
        <v>7</v>
      </c>
      <c r="N13" s="208"/>
      <c r="O13" s="209"/>
      <c r="P13"/>
      <c r="Q13" s="21"/>
      <c r="R13" s="20"/>
      <c r="S13" s="19"/>
      <c r="T13" s="23"/>
      <c r="U13" s="24"/>
    </row>
    <row r="14" spans="2:21" ht="12.75">
      <c r="B14" s="69" t="s">
        <v>12</v>
      </c>
      <c r="C14" s="148" t="s">
        <v>83</v>
      </c>
      <c r="D14" s="103">
        <v>9</v>
      </c>
      <c r="E14" s="150">
        <v>0.109</v>
      </c>
      <c r="F14" s="105">
        <f t="shared" si="0"/>
        <v>6</v>
      </c>
      <c r="G14" s="150">
        <v>0.045</v>
      </c>
      <c r="H14" s="105">
        <f t="shared" si="1"/>
        <v>7</v>
      </c>
      <c r="I14" s="152">
        <v>0.8</v>
      </c>
      <c r="J14" s="105">
        <f t="shared" si="2"/>
        <v>7</v>
      </c>
      <c r="K14" s="150">
        <v>0.541</v>
      </c>
      <c r="L14" s="107">
        <f t="shared" si="3"/>
        <v>8</v>
      </c>
      <c r="N14" s="210"/>
      <c r="O14" s="209"/>
      <c r="P14"/>
      <c r="Q14" s="21"/>
      <c r="R14" s="20"/>
      <c r="S14" s="19"/>
      <c r="T14" s="23"/>
      <c r="U14" s="24"/>
    </row>
    <row r="15" spans="2:21" ht="12.75">
      <c r="B15" s="69" t="s">
        <v>69</v>
      </c>
      <c r="C15" s="148" t="s">
        <v>64</v>
      </c>
      <c r="D15" s="103">
        <v>3</v>
      </c>
      <c r="E15" s="150">
        <v>0.077</v>
      </c>
      <c r="F15" s="105">
        <f t="shared" si="0"/>
        <v>10</v>
      </c>
      <c r="G15" s="150">
        <v>0.029</v>
      </c>
      <c r="H15" s="105">
        <f>RANK(G15,G$5:G$15,0)</f>
        <v>9</v>
      </c>
      <c r="I15" s="152">
        <v>0.85</v>
      </c>
      <c r="J15" s="105">
        <f t="shared" si="2"/>
        <v>1</v>
      </c>
      <c r="K15" s="150">
        <v>0.63</v>
      </c>
      <c r="L15" s="107">
        <f t="shared" si="3"/>
        <v>4</v>
      </c>
      <c r="N15" s="210"/>
      <c r="O15" s="209"/>
      <c r="P15"/>
      <c r="Q15" s="21"/>
      <c r="R15" s="20"/>
      <c r="S15" s="19"/>
      <c r="T15" s="23"/>
      <c r="U15" s="24"/>
    </row>
    <row r="16" spans="2:21" ht="12.75">
      <c r="B16" s="69"/>
      <c r="C16" s="148"/>
      <c r="D16" s="108"/>
      <c r="E16" s="150"/>
      <c r="F16" s="111"/>
      <c r="G16" s="150"/>
      <c r="H16" s="114"/>
      <c r="I16" s="150"/>
      <c r="J16" s="114"/>
      <c r="K16" s="152"/>
      <c r="L16" s="118"/>
      <c r="N16" s="210"/>
      <c r="O16" s="209"/>
      <c r="P16"/>
      <c r="Q16" s="21"/>
      <c r="R16" s="20"/>
      <c r="S16" s="19"/>
      <c r="T16" s="23"/>
      <c r="U16" s="24"/>
    </row>
    <row r="17" spans="2:21" ht="12.75">
      <c r="B17" s="167" t="s">
        <v>14</v>
      </c>
      <c r="C17" s="175" t="s">
        <v>84</v>
      </c>
      <c r="D17" s="109"/>
      <c r="E17" s="173">
        <f>AVERAGE(E6:E15)</f>
        <v>0.1117</v>
      </c>
      <c r="F17" s="112"/>
      <c r="G17" s="173">
        <f>AVERAGE(G6:G15)</f>
        <v>0.049800000000000004</v>
      </c>
      <c r="H17" s="115"/>
      <c r="I17" s="173">
        <f>AVERAGE(I6:I15)</f>
        <v>0.794</v>
      </c>
      <c r="J17" s="115"/>
      <c r="K17" s="173">
        <f>AVERAGE(K6:K15)</f>
        <v>0.5773</v>
      </c>
      <c r="L17" s="119"/>
      <c r="Q17" s="21"/>
      <c r="R17" s="27"/>
      <c r="S17" s="26"/>
      <c r="T17" s="28"/>
      <c r="U17" s="29"/>
    </row>
    <row r="18" spans="2:16" ht="12">
      <c r="B18" s="72"/>
      <c r="C18" s="73"/>
      <c r="D18" s="110"/>
      <c r="E18" s="75"/>
      <c r="F18" s="113"/>
      <c r="G18" s="76"/>
      <c r="H18" s="116"/>
      <c r="I18" s="77"/>
      <c r="J18" s="117"/>
      <c r="K18" s="77"/>
      <c r="L18" s="120"/>
      <c r="M18" s="19"/>
      <c r="O18" s="19"/>
      <c r="P18" s="23"/>
    </row>
    <row r="19" spans="1:23" ht="45.75" thickBot="1">
      <c r="A19" s="197" t="s">
        <v>74</v>
      </c>
      <c r="B19" s="66"/>
      <c r="C19" s="153" t="s">
        <v>28</v>
      </c>
      <c r="D19" s="65" t="s">
        <v>27</v>
      </c>
      <c r="E19" s="153" t="s">
        <v>29</v>
      </c>
      <c r="F19" s="65" t="s">
        <v>30</v>
      </c>
      <c r="G19" s="153" t="s">
        <v>31</v>
      </c>
      <c r="H19" s="65" t="s">
        <v>32</v>
      </c>
      <c r="I19" s="153" t="s">
        <v>33</v>
      </c>
      <c r="J19" s="66" t="s">
        <v>34</v>
      </c>
      <c r="K19" s="157" t="s">
        <v>35</v>
      </c>
      <c r="L19" s="66" t="s">
        <v>36</v>
      </c>
      <c r="M19" s="31"/>
      <c r="N19" s="31"/>
      <c r="O19" s="31"/>
      <c r="P19" s="19"/>
      <c r="Q19" s="20"/>
      <c r="R19" s="20"/>
      <c r="S19" s="21"/>
      <c r="T19" s="19"/>
      <c r="U19" s="32"/>
      <c r="V19" s="19"/>
      <c r="W19" s="23"/>
    </row>
    <row r="20" spans="2:24" ht="13.5">
      <c r="B20" s="79"/>
      <c r="C20" s="154"/>
      <c r="D20" s="114"/>
      <c r="E20" s="150"/>
      <c r="F20" s="114"/>
      <c r="G20" s="155"/>
      <c r="H20" s="144"/>
      <c r="I20" s="156"/>
      <c r="J20" s="145"/>
      <c r="K20" s="158"/>
      <c r="L20" s="139"/>
      <c r="M20" s="3"/>
      <c r="N20" s="3"/>
      <c r="O20" s="3"/>
      <c r="P20" s="3"/>
      <c r="Q20" s="9"/>
      <c r="R20" s="9"/>
      <c r="S20" s="8"/>
      <c r="T20" s="33"/>
      <c r="U20" s="9"/>
      <c r="V20" s="9"/>
      <c r="W20" s="9"/>
      <c r="X20" s="9"/>
    </row>
    <row r="21" spans="2:43" ht="13.5">
      <c r="B21" s="176" t="s">
        <v>2</v>
      </c>
      <c r="C21" s="183">
        <v>0.622</v>
      </c>
      <c r="D21" s="184">
        <f aca="true" t="shared" si="4" ref="D21:F31">RANK(C21,C$21:C$31,0)</f>
        <v>1</v>
      </c>
      <c r="E21" s="179">
        <v>0.571</v>
      </c>
      <c r="F21" s="184">
        <f>RANK(E21,E$21:E$31,0)</f>
        <v>1</v>
      </c>
      <c r="G21" s="181">
        <v>0.94</v>
      </c>
      <c r="H21" s="185">
        <f>RANK(G21,G$21:G$31,0)</f>
        <v>8</v>
      </c>
      <c r="I21" s="181">
        <v>0.9545</v>
      </c>
      <c r="J21" s="186">
        <f>RANK(I21,I$21:I$31,0)</f>
        <v>1</v>
      </c>
      <c r="K21" s="179">
        <v>0.14</v>
      </c>
      <c r="L21" s="187">
        <f>RANK(K21,K$21:K$31,0)</f>
        <v>1</v>
      </c>
      <c r="M21" s="3"/>
      <c r="Q21" s="18"/>
      <c r="R21" s="34"/>
      <c r="S21" s="35"/>
      <c r="T21" s="36"/>
      <c r="U21" s="37"/>
      <c r="V21" s="38"/>
      <c r="W21" s="38"/>
      <c r="X21" s="38"/>
      <c r="Y21" s="11"/>
      <c r="Z21" s="11"/>
      <c r="AA21" s="11"/>
      <c r="AB21" s="11"/>
      <c r="AC21" s="11"/>
      <c r="AD21" s="11"/>
      <c r="AE21" s="11"/>
      <c r="AF21" s="11"/>
      <c r="AG21" s="11"/>
      <c r="AH21" s="11"/>
      <c r="AI21" s="11"/>
      <c r="AJ21" s="11"/>
      <c r="AK21" s="11"/>
      <c r="AL21" s="11"/>
      <c r="AM21" s="11"/>
      <c r="AN21" s="11"/>
      <c r="AO21" s="11"/>
      <c r="AP21" s="11"/>
      <c r="AQ21" s="11"/>
    </row>
    <row r="22" spans="2:43" ht="13.5">
      <c r="B22" s="69" t="s">
        <v>65</v>
      </c>
      <c r="C22" s="154">
        <v>0.534</v>
      </c>
      <c r="D22" s="198">
        <f t="shared" si="4"/>
        <v>3</v>
      </c>
      <c r="E22" s="150">
        <v>0.512</v>
      </c>
      <c r="F22" s="105">
        <f t="shared" si="4"/>
        <v>3</v>
      </c>
      <c r="G22" s="152">
        <v>0.93</v>
      </c>
      <c r="H22" s="121">
        <f>RANK(G22,G$21:G$31,0)</f>
        <v>9</v>
      </c>
      <c r="I22" s="152">
        <v>0.9365</v>
      </c>
      <c r="J22" s="121">
        <f aca="true" t="shared" si="5" ref="J22:J30">RANK(I22,I$21:I$31,0)</f>
        <v>2</v>
      </c>
      <c r="K22" s="159">
        <v>0.12</v>
      </c>
      <c r="L22" s="125">
        <f aca="true" t="shared" si="6" ref="L22:L31">RANK(K22,K$21:K$31,0)</f>
        <v>3</v>
      </c>
      <c r="M22" s="3"/>
      <c r="Q22" s="39"/>
      <c r="R22" s="13"/>
      <c r="S22" s="40"/>
      <c r="T22" s="36"/>
      <c r="U22" s="37"/>
      <c r="V22" s="38"/>
      <c r="W22" s="38"/>
      <c r="X22" s="38"/>
      <c r="Y22" s="11"/>
      <c r="Z22" s="11"/>
      <c r="AA22" s="11"/>
      <c r="AB22" s="11"/>
      <c r="AC22" s="11"/>
      <c r="AD22" s="11"/>
      <c r="AE22" s="11"/>
      <c r="AF22" s="11"/>
      <c r="AG22" s="11"/>
      <c r="AH22" s="11"/>
      <c r="AI22" s="11"/>
      <c r="AJ22" s="11"/>
      <c r="AK22" s="11"/>
      <c r="AL22" s="11"/>
      <c r="AM22" s="11"/>
      <c r="AN22" s="11"/>
      <c r="AO22" s="11"/>
      <c r="AP22" s="11"/>
      <c r="AQ22" s="11"/>
    </row>
    <row r="23" spans="2:24" ht="13.5">
      <c r="B23" s="69" t="s">
        <v>7</v>
      </c>
      <c r="C23" s="154">
        <v>0.391</v>
      </c>
      <c r="D23" s="198">
        <f t="shared" si="4"/>
        <v>10</v>
      </c>
      <c r="E23" s="150">
        <v>0.381</v>
      </c>
      <c r="F23" s="105">
        <f t="shared" si="4"/>
        <v>9</v>
      </c>
      <c r="G23" s="152">
        <v>0.99</v>
      </c>
      <c r="H23" s="121">
        <f>RANK(G23,G$21:G$31,0)</f>
        <v>2</v>
      </c>
      <c r="I23" s="152">
        <v>0.85</v>
      </c>
      <c r="J23" s="121">
        <f t="shared" si="5"/>
        <v>5</v>
      </c>
      <c r="K23" s="159">
        <v>0.11</v>
      </c>
      <c r="L23" s="126">
        <f t="shared" si="6"/>
        <v>5</v>
      </c>
      <c r="M23" s="3"/>
      <c r="Q23" s="39"/>
      <c r="R23" s="13"/>
      <c r="S23" s="40"/>
      <c r="T23" s="41"/>
      <c r="U23" s="42"/>
      <c r="V23" s="43"/>
      <c r="W23" s="43"/>
      <c r="X23" s="43"/>
    </row>
    <row r="24" spans="2:24" ht="13.5">
      <c r="B24" s="69" t="s">
        <v>66</v>
      </c>
      <c r="C24" s="154">
        <v>0.401</v>
      </c>
      <c r="D24" s="198">
        <f t="shared" si="4"/>
        <v>9</v>
      </c>
      <c r="E24" s="150">
        <v>0.383</v>
      </c>
      <c r="F24" s="105">
        <f t="shared" si="4"/>
        <v>8</v>
      </c>
      <c r="G24" s="152">
        <v>0.99</v>
      </c>
      <c r="H24" s="121">
        <f aca="true" t="shared" si="7" ref="H24:H31">RANK(G24,G$21:G$31,0)</f>
        <v>2</v>
      </c>
      <c r="I24" s="152" t="s">
        <v>55</v>
      </c>
      <c r="J24" s="121">
        <v>0</v>
      </c>
      <c r="K24" s="159">
        <v>0.09</v>
      </c>
      <c r="L24" s="126">
        <f t="shared" si="6"/>
        <v>8</v>
      </c>
      <c r="M24" s="3"/>
      <c r="Q24" s="39"/>
      <c r="R24" s="13"/>
      <c r="S24" s="40"/>
      <c r="T24" s="41"/>
      <c r="U24" s="42"/>
      <c r="V24" s="43"/>
      <c r="W24" s="43"/>
      <c r="X24" s="43"/>
    </row>
    <row r="25" spans="2:24" ht="13.5">
      <c r="B25" s="69" t="s">
        <v>8</v>
      </c>
      <c r="C25" s="154">
        <v>0.563</v>
      </c>
      <c r="D25" s="198">
        <f t="shared" si="4"/>
        <v>2</v>
      </c>
      <c r="E25" s="150">
        <v>0.552</v>
      </c>
      <c r="F25" s="105">
        <f t="shared" si="4"/>
        <v>2</v>
      </c>
      <c r="G25" s="152">
        <v>0.98</v>
      </c>
      <c r="H25" s="121">
        <f t="shared" si="7"/>
        <v>4</v>
      </c>
      <c r="I25" s="152">
        <v>0.91</v>
      </c>
      <c r="J25" s="121">
        <f t="shared" si="5"/>
        <v>4</v>
      </c>
      <c r="K25" s="159">
        <v>0.11</v>
      </c>
      <c r="L25" s="127">
        <f t="shared" si="6"/>
        <v>5</v>
      </c>
      <c r="M25" s="3"/>
      <c r="Q25" s="39"/>
      <c r="R25" s="13"/>
      <c r="S25" s="40"/>
      <c r="T25" s="41"/>
      <c r="U25" s="42"/>
      <c r="V25" s="43"/>
      <c r="W25" s="43"/>
      <c r="X25" s="43"/>
    </row>
    <row r="26" spans="2:24" ht="13.5">
      <c r="B26" s="69" t="s">
        <v>67</v>
      </c>
      <c r="C26" s="154">
        <v>0.463</v>
      </c>
      <c r="D26" s="198">
        <f t="shared" si="4"/>
        <v>4</v>
      </c>
      <c r="E26" s="150">
        <v>0.438</v>
      </c>
      <c r="F26" s="105">
        <f t="shared" si="4"/>
        <v>6</v>
      </c>
      <c r="G26" s="152" t="s">
        <v>4</v>
      </c>
      <c r="H26" s="121">
        <v>0</v>
      </c>
      <c r="I26" s="152" t="s">
        <v>55</v>
      </c>
      <c r="J26" s="121">
        <v>0</v>
      </c>
      <c r="K26" s="159">
        <v>0.13</v>
      </c>
      <c r="L26" s="126">
        <f t="shared" si="6"/>
        <v>2</v>
      </c>
      <c r="M26" s="3"/>
      <c r="Q26" s="39"/>
      <c r="R26" s="13"/>
      <c r="S26" s="40"/>
      <c r="T26" s="41"/>
      <c r="U26" s="42"/>
      <c r="V26" s="43"/>
      <c r="W26" s="43"/>
      <c r="X26" s="43"/>
    </row>
    <row r="27" spans="2:24" ht="13.5">
      <c r="B27" s="69" t="s">
        <v>10</v>
      </c>
      <c r="C27" s="154">
        <v>0.413</v>
      </c>
      <c r="D27" s="198">
        <f t="shared" si="4"/>
        <v>7</v>
      </c>
      <c r="E27" s="150">
        <v>0.353</v>
      </c>
      <c r="F27" s="105">
        <f t="shared" si="4"/>
        <v>10</v>
      </c>
      <c r="G27" s="152">
        <v>1</v>
      </c>
      <c r="H27" s="121">
        <f t="shared" si="7"/>
        <v>1</v>
      </c>
      <c r="I27" s="152">
        <v>0.8421</v>
      </c>
      <c r="J27" s="121">
        <f t="shared" si="5"/>
        <v>6</v>
      </c>
      <c r="K27" s="150">
        <v>0.01</v>
      </c>
      <c r="L27" s="126">
        <f t="shared" si="6"/>
        <v>11</v>
      </c>
      <c r="M27" s="3"/>
      <c r="Q27" s="39"/>
      <c r="R27" s="13"/>
      <c r="S27" s="40"/>
      <c r="T27" s="41"/>
      <c r="U27" s="42"/>
      <c r="V27" s="43"/>
      <c r="W27" s="43"/>
      <c r="X27" s="43"/>
    </row>
    <row r="28" spans="2:24" ht="13.5">
      <c r="B28" s="69" t="s">
        <v>68</v>
      </c>
      <c r="C28" s="154">
        <v>0.412</v>
      </c>
      <c r="D28" s="198">
        <f t="shared" si="4"/>
        <v>8</v>
      </c>
      <c r="E28" s="150">
        <v>0.427</v>
      </c>
      <c r="F28" s="105">
        <f t="shared" si="4"/>
        <v>7</v>
      </c>
      <c r="G28" s="152">
        <v>0.93</v>
      </c>
      <c r="H28" s="121">
        <f t="shared" si="7"/>
        <v>9</v>
      </c>
      <c r="I28" s="152">
        <v>0.9362</v>
      </c>
      <c r="J28" s="121">
        <f t="shared" si="5"/>
        <v>3</v>
      </c>
      <c r="K28" s="159">
        <v>0.06</v>
      </c>
      <c r="L28" s="126">
        <f t="shared" si="6"/>
        <v>10</v>
      </c>
      <c r="M28" s="3"/>
      <c r="Q28" s="39"/>
      <c r="R28" s="13"/>
      <c r="S28" s="40"/>
      <c r="T28" s="41"/>
      <c r="U28" s="42"/>
      <c r="V28" s="43"/>
      <c r="W28" s="43"/>
      <c r="X28" s="43"/>
    </row>
    <row r="29" spans="2:24" ht="13.5">
      <c r="B29" s="69" t="s">
        <v>11</v>
      </c>
      <c r="C29" s="154">
        <v>0.452</v>
      </c>
      <c r="D29" s="198">
        <f t="shared" si="4"/>
        <v>6</v>
      </c>
      <c r="E29" s="150">
        <v>0.474</v>
      </c>
      <c r="F29" s="105">
        <f t="shared" si="4"/>
        <v>5</v>
      </c>
      <c r="G29" s="152">
        <v>0.96</v>
      </c>
      <c r="H29" s="121">
        <f t="shared" si="7"/>
        <v>7</v>
      </c>
      <c r="I29" s="152" t="s">
        <v>55</v>
      </c>
      <c r="J29" s="121">
        <v>0</v>
      </c>
      <c r="K29" s="159">
        <v>0.1</v>
      </c>
      <c r="L29" s="126">
        <f t="shared" si="6"/>
        <v>7</v>
      </c>
      <c r="M29" s="3"/>
      <c r="Q29" s="39"/>
      <c r="R29" s="13"/>
      <c r="S29" s="40"/>
      <c r="T29" s="41"/>
      <c r="U29" s="42"/>
      <c r="V29" s="43"/>
      <c r="W29" s="43"/>
      <c r="X29" s="43"/>
    </row>
    <row r="30" spans="2:24" ht="13.5">
      <c r="B30" s="69" t="s">
        <v>12</v>
      </c>
      <c r="C30" s="154">
        <v>0.455</v>
      </c>
      <c r="D30" s="198">
        <f t="shared" si="4"/>
        <v>5</v>
      </c>
      <c r="E30" s="150">
        <v>0.48</v>
      </c>
      <c r="F30" s="105">
        <f t="shared" si="4"/>
        <v>4</v>
      </c>
      <c r="G30" s="152">
        <v>0.98</v>
      </c>
      <c r="H30" s="121">
        <f t="shared" si="7"/>
        <v>4</v>
      </c>
      <c r="I30" s="152">
        <v>0.725</v>
      </c>
      <c r="J30" s="121">
        <f t="shared" si="5"/>
        <v>7</v>
      </c>
      <c r="K30" s="159">
        <v>0.12</v>
      </c>
      <c r="L30" s="126">
        <f t="shared" si="6"/>
        <v>3</v>
      </c>
      <c r="M30" s="3"/>
      <c r="Q30" s="44"/>
      <c r="R30" s="13"/>
      <c r="S30" s="40"/>
      <c r="T30" s="41"/>
      <c r="U30" s="42"/>
      <c r="V30" s="43"/>
      <c r="W30" s="43"/>
      <c r="X30" s="43"/>
    </row>
    <row r="31" spans="2:24" ht="13.5">
      <c r="B31" s="69" t="s">
        <v>69</v>
      </c>
      <c r="C31" s="154">
        <v>0.327</v>
      </c>
      <c r="D31" s="198">
        <f t="shared" si="4"/>
        <v>11</v>
      </c>
      <c r="E31" s="150">
        <v>0.2</v>
      </c>
      <c r="F31" s="105">
        <f t="shared" si="4"/>
        <v>11</v>
      </c>
      <c r="G31" s="152">
        <v>0.98</v>
      </c>
      <c r="H31" s="121">
        <f t="shared" si="7"/>
        <v>4</v>
      </c>
      <c r="I31" s="152" t="s">
        <v>55</v>
      </c>
      <c r="J31" s="121">
        <v>0</v>
      </c>
      <c r="K31" s="159">
        <v>0.09</v>
      </c>
      <c r="L31" s="126">
        <f t="shared" si="6"/>
        <v>8</v>
      </c>
      <c r="M31" s="3"/>
      <c r="Q31" s="44"/>
      <c r="R31" s="13"/>
      <c r="S31" s="40"/>
      <c r="T31" s="41"/>
      <c r="U31" s="42"/>
      <c r="V31" s="43"/>
      <c r="W31" s="43"/>
      <c r="X31" s="43"/>
    </row>
    <row r="32" spans="2:24" ht="13.5">
      <c r="B32" s="69"/>
      <c r="C32" s="154"/>
      <c r="D32" s="114"/>
      <c r="E32" s="150"/>
      <c r="F32" s="114"/>
      <c r="G32" s="152"/>
      <c r="H32" s="122"/>
      <c r="I32" s="152"/>
      <c r="J32" s="124"/>
      <c r="K32" s="159"/>
      <c r="L32" s="128"/>
      <c r="M32" s="3"/>
      <c r="Q32" s="45"/>
      <c r="R32" s="13"/>
      <c r="S32" s="40"/>
      <c r="T32" s="41"/>
      <c r="U32" s="42"/>
      <c r="V32" s="43"/>
      <c r="W32" s="43"/>
      <c r="X32" s="43"/>
    </row>
    <row r="33" spans="2:24" ht="13.5">
      <c r="B33" s="167" t="s">
        <v>14</v>
      </c>
      <c r="C33" s="172">
        <f>AVERAGE(C22:C31)</f>
        <v>0.44109999999999994</v>
      </c>
      <c r="D33" s="115"/>
      <c r="E33" s="173">
        <f>AVERAGE(E22:E31)</f>
        <v>0.41999999999999993</v>
      </c>
      <c r="F33" s="115"/>
      <c r="G33" s="173">
        <f>AVERAGE(G23:G31)</f>
        <v>0.9762500000000001</v>
      </c>
      <c r="H33" s="123"/>
      <c r="I33" s="174">
        <f>AVERAGE(I24:I26,I28)</f>
        <v>0.9231</v>
      </c>
      <c r="J33" s="124"/>
      <c r="K33" s="169">
        <f>AVERAGE(K22:K31)</f>
        <v>0.09399999999999999</v>
      </c>
      <c r="L33" s="129"/>
      <c r="M33" s="3"/>
      <c r="N33" s="3"/>
      <c r="O33" s="3"/>
      <c r="P33" s="3"/>
      <c r="Q33" s="46"/>
      <c r="R33" s="47"/>
      <c r="S33" s="48"/>
      <c r="T33" s="49"/>
      <c r="U33" s="50"/>
      <c r="V33" s="51"/>
      <c r="W33" s="51"/>
      <c r="X33" s="51"/>
    </row>
    <row r="34" spans="2:16" ht="12">
      <c r="B34" s="72"/>
      <c r="C34" s="82"/>
      <c r="D34" s="47"/>
      <c r="E34" s="47"/>
      <c r="F34" s="115"/>
      <c r="G34" s="80"/>
      <c r="H34" s="123"/>
      <c r="I34" s="83"/>
      <c r="J34" s="8"/>
      <c r="K34" s="84"/>
      <c r="L34" s="81"/>
      <c r="P34" s="23"/>
    </row>
    <row r="35" spans="2:16" s="11" customFormat="1" ht="12">
      <c r="B35" s="85"/>
      <c r="C35" s="100" t="s">
        <v>73</v>
      </c>
      <c r="D35" s="74"/>
      <c r="E35" s="75"/>
      <c r="F35" s="75"/>
      <c r="G35" s="76"/>
      <c r="H35" s="76"/>
      <c r="I35" s="77"/>
      <c r="J35" s="77"/>
      <c r="K35" s="77"/>
      <c r="L35" s="78"/>
      <c r="M35" s="6"/>
      <c r="N35" s="6"/>
      <c r="O35" s="16"/>
      <c r="P35" s="16"/>
    </row>
    <row r="36" spans="2:16" ht="34.5" thickBot="1">
      <c r="B36" s="202"/>
      <c r="C36" s="151" t="s">
        <v>37</v>
      </c>
      <c r="D36" s="67" t="s">
        <v>38</v>
      </c>
      <c r="E36" s="146" t="s">
        <v>39</v>
      </c>
      <c r="F36" s="68" t="s">
        <v>40</v>
      </c>
      <c r="G36" s="146" t="s">
        <v>41</v>
      </c>
      <c r="H36" s="68" t="s">
        <v>42</v>
      </c>
      <c r="I36" s="146" t="s">
        <v>43</v>
      </c>
      <c r="J36" s="68" t="s">
        <v>44</v>
      </c>
      <c r="K36" s="146" t="s">
        <v>45</v>
      </c>
      <c r="L36" s="68" t="s">
        <v>46</v>
      </c>
      <c r="P36" s="23"/>
    </row>
    <row r="37" spans="2:20" ht="12.75">
      <c r="B37" s="79"/>
      <c r="C37" s="160"/>
      <c r="D37" s="142"/>
      <c r="E37" s="156"/>
      <c r="F37" s="132"/>
      <c r="G37" s="156"/>
      <c r="H37" s="132"/>
      <c r="I37" s="156"/>
      <c r="J37" s="132"/>
      <c r="K37" s="156"/>
      <c r="L37" s="143"/>
      <c r="M37" s="22"/>
      <c r="N37" s="22"/>
      <c r="O37" s="22"/>
      <c r="P37" s="21"/>
      <c r="Q37" s="32"/>
      <c r="R37" s="32"/>
      <c r="S37" s="23"/>
      <c r="T37" s="23"/>
    </row>
    <row r="38" spans="2:20" ht="12.75">
      <c r="B38" s="176" t="s">
        <v>2</v>
      </c>
      <c r="C38" s="188">
        <v>0.56</v>
      </c>
      <c r="D38" s="180">
        <f aca="true" t="shared" si="8" ref="D38:D48">RANK(C38,C$38:C$48,1)</f>
        <v>3</v>
      </c>
      <c r="E38" s="181">
        <v>0.82</v>
      </c>
      <c r="F38" s="180">
        <f aca="true" t="shared" si="9" ref="F38:F48">RANK(E38,E$38:E$48,0)</f>
        <v>6</v>
      </c>
      <c r="G38" s="189">
        <v>15.340410474168435</v>
      </c>
      <c r="H38" s="180">
        <f aca="true" t="shared" si="10" ref="H38:H48">RANK(G38,G$38:G$48,1)</f>
        <v>1</v>
      </c>
      <c r="I38" s="189">
        <v>3.5</v>
      </c>
      <c r="J38" s="180">
        <f>RANK(I38,I$38:I$48,0)</f>
        <v>2</v>
      </c>
      <c r="K38" s="190">
        <v>5021</v>
      </c>
      <c r="L38" s="182">
        <f aca="true" t="shared" si="11" ref="L38:L48">RANK(K38,K$38:K$48,0)</f>
        <v>10</v>
      </c>
      <c r="M38" s="22"/>
      <c r="N38" s="22"/>
      <c r="O38" s="22"/>
      <c r="P38" s="21"/>
      <c r="Q38" s="32"/>
      <c r="R38" s="32"/>
      <c r="S38" s="23"/>
      <c r="T38" s="23"/>
    </row>
    <row r="39" spans="2:20" ht="12.75">
      <c r="B39" s="69" t="s">
        <v>65</v>
      </c>
      <c r="C39" s="161">
        <v>0.61</v>
      </c>
      <c r="D39" s="105">
        <f t="shared" si="8"/>
        <v>7</v>
      </c>
      <c r="E39" s="152">
        <v>0.86</v>
      </c>
      <c r="F39" s="105">
        <f t="shared" si="9"/>
        <v>3</v>
      </c>
      <c r="G39" s="156">
        <v>19.71027287319422</v>
      </c>
      <c r="H39" s="198">
        <f t="shared" si="10"/>
        <v>9</v>
      </c>
      <c r="I39" s="156">
        <v>3.3</v>
      </c>
      <c r="J39" s="105">
        <f>RANK(I39,I$38:I$48,0)</f>
        <v>4</v>
      </c>
      <c r="K39" s="163">
        <v>4664</v>
      </c>
      <c r="L39" s="107">
        <f t="shared" si="11"/>
        <v>11</v>
      </c>
      <c r="M39" s="22"/>
      <c r="N39" s="22"/>
      <c r="O39" s="22"/>
      <c r="P39" s="21"/>
      <c r="Q39" s="32"/>
      <c r="R39" s="32"/>
      <c r="S39" s="23"/>
      <c r="T39" s="23"/>
    </row>
    <row r="40" spans="2:20" ht="12.75">
      <c r="B40" s="69" t="s">
        <v>7</v>
      </c>
      <c r="C40" s="161">
        <v>0.66</v>
      </c>
      <c r="D40" s="105">
        <f t="shared" si="8"/>
        <v>8</v>
      </c>
      <c r="E40" s="152">
        <v>0.82</v>
      </c>
      <c r="F40" s="105">
        <f t="shared" si="9"/>
        <v>6</v>
      </c>
      <c r="G40" s="156">
        <v>17.740905716406832</v>
      </c>
      <c r="H40" s="105">
        <f t="shared" si="10"/>
        <v>5</v>
      </c>
      <c r="I40" s="156">
        <v>3</v>
      </c>
      <c r="J40" s="105">
        <f aca="true" t="shared" si="12" ref="J40:J48">RANK(I40,I$38:I$48,0)</f>
        <v>9</v>
      </c>
      <c r="K40" s="163">
        <v>8455</v>
      </c>
      <c r="L40" s="107">
        <f t="shared" si="11"/>
        <v>4</v>
      </c>
      <c r="M40" s="22"/>
      <c r="N40" s="22"/>
      <c r="O40" s="22"/>
      <c r="P40" s="21"/>
      <c r="Q40" s="32"/>
      <c r="R40" s="32"/>
      <c r="S40" s="23"/>
      <c r="T40" s="23"/>
    </row>
    <row r="41" spans="2:20" ht="12.75">
      <c r="B41" s="69" t="s">
        <v>66</v>
      </c>
      <c r="C41" s="161">
        <v>0.57</v>
      </c>
      <c r="D41" s="105">
        <f t="shared" si="8"/>
        <v>5</v>
      </c>
      <c r="E41" s="152">
        <v>0.93</v>
      </c>
      <c r="F41" s="105">
        <f t="shared" si="9"/>
        <v>1</v>
      </c>
      <c r="G41" s="156">
        <v>20.249537892791125</v>
      </c>
      <c r="H41" s="198">
        <f t="shared" si="10"/>
        <v>10</v>
      </c>
      <c r="I41" s="156" t="s">
        <v>4</v>
      </c>
      <c r="J41" s="121">
        <v>0</v>
      </c>
      <c r="K41" s="163">
        <v>5328</v>
      </c>
      <c r="L41" s="107">
        <f t="shared" si="11"/>
        <v>9</v>
      </c>
      <c r="M41" s="22"/>
      <c r="N41" s="22"/>
      <c r="O41" s="22"/>
      <c r="P41" s="21"/>
      <c r="Q41" s="32"/>
      <c r="R41" s="32"/>
      <c r="S41" s="23"/>
      <c r="T41" s="23"/>
    </row>
    <row r="42" spans="2:20" ht="12.75">
      <c r="B42" s="69" t="s">
        <v>8</v>
      </c>
      <c r="C42" s="161">
        <v>0.58</v>
      </c>
      <c r="D42" s="105">
        <f t="shared" si="8"/>
        <v>6</v>
      </c>
      <c r="E42" s="152">
        <v>0.86</v>
      </c>
      <c r="F42" s="105">
        <f t="shared" si="9"/>
        <v>3</v>
      </c>
      <c r="G42" s="156">
        <v>19.114671163575043</v>
      </c>
      <c r="H42" s="105">
        <f t="shared" si="10"/>
        <v>6</v>
      </c>
      <c r="I42" s="156">
        <v>3.7</v>
      </c>
      <c r="J42" s="105">
        <f t="shared" si="12"/>
        <v>1</v>
      </c>
      <c r="K42" s="163">
        <v>9166</v>
      </c>
      <c r="L42" s="107">
        <f t="shared" si="11"/>
        <v>1</v>
      </c>
      <c r="M42" s="22"/>
      <c r="N42" s="22"/>
      <c r="O42" s="22"/>
      <c r="P42" s="21"/>
      <c r="Q42" s="32"/>
      <c r="R42" s="32"/>
      <c r="S42" s="23"/>
      <c r="T42" s="23"/>
    </row>
    <row r="43" spans="2:20" ht="12.75">
      <c r="B43" s="69" t="s">
        <v>67</v>
      </c>
      <c r="C43" s="161">
        <v>0.8</v>
      </c>
      <c r="D43" s="105">
        <f t="shared" si="8"/>
        <v>10</v>
      </c>
      <c r="E43" s="152">
        <v>0.71</v>
      </c>
      <c r="F43" s="105">
        <f t="shared" si="9"/>
        <v>11</v>
      </c>
      <c r="G43" s="156">
        <v>17.375570197668527</v>
      </c>
      <c r="H43" s="105">
        <f t="shared" si="10"/>
        <v>4</v>
      </c>
      <c r="I43" s="156">
        <v>3.5</v>
      </c>
      <c r="J43" s="105">
        <f t="shared" si="12"/>
        <v>2</v>
      </c>
      <c r="K43" s="163">
        <v>8498</v>
      </c>
      <c r="L43" s="107">
        <f t="shared" si="11"/>
        <v>3</v>
      </c>
      <c r="M43" s="22"/>
      <c r="N43" s="22"/>
      <c r="O43" s="22"/>
      <c r="P43" s="21"/>
      <c r="Q43" s="32"/>
      <c r="R43" s="32"/>
      <c r="S43" s="23"/>
      <c r="T43" s="23"/>
    </row>
    <row r="44" spans="2:20" ht="12.75">
      <c r="B44" s="69" t="s">
        <v>10</v>
      </c>
      <c r="C44" s="161">
        <v>0.73</v>
      </c>
      <c r="D44" s="105">
        <f t="shared" si="8"/>
        <v>9</v>
      </c>
      <c r="E44" s="152">
        <v>0.88</v>
      </c>
      <c r="F44" s="105">
        <f t="shared" si="9"/>
        <v>2</v>
      </c>
      <c r="G44" s="156">
        <v>21.334817453250224</v>
      </c>
      <c r="H44" s="105">
        <f t="shared" si="10"/>
        <v>11</v>
      </c>
      <c r="I44" s="156">
        <v>3.1</v>
      </c>
      <c r="J44" s="105">
        <f t="shared" si="12"/>
        <v>8</v>
      </c>
      <c r="K44" s="163">
        <v>8332</v>
      </c>
      <c r="L44" s="107">
        <f t="shared" si="11"/>
        <v>5</v>
      </c>
      <c r="M44" s="22"/>
      <c r="N44" s="22"/>
      <c r="O44" s="22"/>
      <c r="P44" s="21"/>
      <c r="Q44" s="32"/>
      <c r="R44" s="32"/>
      <c r="S44" s="23"/>
      <c r="T44" s="23"/>
    </row>
    <row r="45" spans="2:20" ht="12.75">
      <c r="B45" s="69" t="s">
        <v>68</v>
      </c>
      <c r="C45" s="161">
        <v>0.88</v>
      </c>
      <c r="D45" s="105">
        <f t="shared" si="8"/>
        <v>11</v>
      </c>
      <c r="E45" s="152">
        <v>0.78</v>
      </c>
      <c r="F45" s="105">
        <f t="shared" si="9"/>
        <v>10</v>
      </c>
      <c r="G45" s="156">
        <v>19.30886850152905</v>
      </c>
      <c r="H45" s="198">
        <f t="shared" si="10"/>
        <v>8</v>
      </c>
      <c r="I45" s="156">
        <v>3.2</v>
      </c>
      <c r="J45" s="105">
        <f t="shared" si="12"/>
        <v>6</v>
      </c>
      <c r="K45" s="163">
        <v>5578</v>
      </c>
      <c r="L45" s="107">
        <f t="shared" si="11"/>
        <v>8</v>
      </c>
      <c r="M45" s="22"/>
      <c r="N45" s="22"/>
      <c r="O45" s="22"/>
      <c r="P45" s="21"/>
      <c r="Q45" s="32"/>
      <c r="R45" s="32"/>
      <c r="S45" s="23"/>
      <c r="T45" s="23"/>
    </row>
    <row r="46" spans="2:20" ht="12.75">
      <c r="B46" s="69" t="s">
        <v>11</v>
      </c>
      <c r="C46" s="161">
        <v>0.5</v>
      </c>
      <c r="D46" s="105">
        <f t="shared" si="8"/>
        <v>2</v>
      </c>
      <c r="E46" s="152">
        <v>0.82</v>
      </c>
      <c r="F46" s="105">
        <f t="shared" si="9"/>
        <v>6</v>
      </c>
      <c r="G46" s="156">
        <v>19.281772575250834</v>
      </c>
      <c r="H46" s="105">
        <f t="shared" si="10"/>
        <v>7</v>
      </c>
      <c r="I46" s="156">
        <v>3.3</v>
      </c>
      <c r="J46" s="105">
        <f t="shared" si="12"/>
        <v>4</v>
      </c>
      <c r="K46" s="163">
        <v>7692</v>
      </c>
      <c r="L46" s="107">
        <f t="shared" si="11"/>
        <v>7</v>
      </c>
      <c r="M46" s="22"/>
      <c r="N46" s="22"/>
      <c r="O46" s="22"/>
      <c r="P46" s="21"/>
      <c r="Q46" s="32"/>
      <c r="R46" s="32"/>
      <c r="S46" s="23"/>
      <c r="T46" s="23"/>
    </row>
    <row r="47" spans="2:20" ht="12.75">
      <c r="B47" s="69" t="s">
        <v>12</v>
      </c>
      <c r="C47" s="161">
        <v>0.47</v>
      </c>
      <c r="D47" s="105">
        <f t="shared" si="8"/>
        <v>1</v>
      </c>
      <c r="E47" s="152">
        <v>0.86</v>
      </c>
      <c r="F47" s="105">
        <f t="shared" si="9"/>
        <v>3</v>
      </c>
      <c r="G47" s="156">
        <v>15.99636032757052</v>
      </c>
      <c r="H47" s="105">
        <f t="shared" si="10"/>
        <v>2</v>
      </c>
      <c r="I47" s="156">
        <v>3.2</v>
      </c>
      <c r="J47" s="105">
        <f t="shared" si="12"/>
        <v>6</v>
      </c>
      <c r="K47" s="163">
        <v>7784</v>
      </c>
      <c r="L47" s="107">
        <f t="shared" si="11"/>
        <v>6</v>
      </c>
      <c r="M47" s="22"/>
      <c r="N47" s="22"/>
      <c r="O47" s="22"/>
      <c r="P47" s="21"/>
      <c r="Q47" s="32"/>
      <c r="R47" s="32"/>
      <c r="S47" s="23"/>
      <c r="T47" s="23"/>
    </row>
    <row r="48" spans="2:20" ht="12.75">
      <c r="B48" s="69" t="s">
        <v>69</v>
      </c>
      <c r="C48" s="161">
        <v>0.56</v>
      </c>
      <c r="D48" s="105">
        <f t="shared" si="8"/>
        <v>3</v>
      </c>
      <c r="E48" s="152">
        <v>0.8</v>
      </c>
      <c r="F48" s="105">
        <f t="shared" si="9"/>
        <v>9</v>
      </c>
      <c r="G48" s="156">
        <v>16.395705521472394</v>
      </c>
      <c r="H48" s="105">
        <f t="shared" si="10"/>
        <v>3</v>
      </c>
      <c r="I48" s="156">
        <v>2.9</v>
      </c>
      <c r="J48" s="105">
        <f t="shared" si="12"/>
        <v>10</v>
      </c>
      <c r="K48" s="163">
        <v>8980</v>
      </c>
      <c r="L48" s="107">
        <f t="shared" si="11"/>
        <v>2</v>
      </c>
      <c r="M48" s="22"/>
      <c r="N48" s="22"/>
      <c r="O48" s="22"/>
      <c r="P48" s="21"/>
      <c r="Q48" s="32"/>
      <c r="R48" s="32"/>
      <c r="S48" s="23"/>
      <c r="T48" s="23"/>
    </row>
    <row r="49" spans="2:20" ht="12.75">
      <c r="B49" s="69"/>
      <c r="C49" s="161"/>
      <c r="D49" s="130"/>
      <c r="E49" s="152"/>
      <c r="F49" s="122"/>
      <c r="G49" s="156"/>
      <c r="H49" s="132"/>
      <c r="I49" s="162"/>
      <c r="J49" s="134"/>
      <c r="K49" s="163"/>
      <c r="L49" s="136"/>
      <c r="M49" s="22"/>
      <c r="N49" s="22"/>
      <c r="O49" s="22"/>
      <c r="P49" s="21"/>
      <c r="Q49" s="32"/>
      <c r="R49" s="32"/>
      <c r="S49" s="23"/>
      <c r="T49" s="23"/>
    </row>
    <row r="50" spans="2:20" ht="12.75">
      <c r="B50" s="167" t="s">
        <v>14</v>
      </c>
      <c r="C50" s="168">
        <f>AVERAGE(C39:C48)</f>
        <v>0.6359999999999999</v>
      </c>
      <c r="D50" s="131"/>
      <c r="E50" s="169">
        <f>AVERAGE(E39:E48)</f>
        <v>0.8320000000000001</v>
      </c>
      <c r="F50" s="131"/>
      <c r="G50" s="170">
        <f>AVERAGE(G39:G48)</f>
        <v>18.650848222270877</v>
      </c>
      <c r="H50" s="133"/>
      <c r="I50" s="170">
        <f>AVERAGE(I39:I48)</f>
        <v>3.2444444444444445</v>
      </c>
      <c r="J50" s="135"/>
      <c r="K50" s="171">
        <f>AVERAGE(K39:K48)</f>
        <v>7447.7</v>
      </c>
      <c r="L50" s="137"/>
      <c r="M50" s="22"/>
      <c r="N50" s="22"/>
      <c r="O50" s="22"/>
      <c r="P50" s="21"/>
      <c r="Q50" s="32"/>
      <c r="R50" s="32"/>
      <c r="S50" s="23"/>
      <c r="T50" s="23"/>
    </row>
    <row r="51" spans="2:16" ht="15.75" customHeight="1">
      <c r="B51" s="72"/>
      <c r="C51" s="89"/>
      <c r="D51" s="86"/>
      <c r="E51" s="86"/>
      <c r="F51" s="86"/>
      <c r="G51" s="87"/>
      <c r="H51" s="87"/>
      <c r="I51" s="88"/>
      <c r="J51" s="135"/>
      <c r="K51" s="90"/>
      <c r="L51" s="137"/>
      <c r="P51" s="23"/>
    </row>
    <row r="52" spans="1:16" ht="42" customHeight="1" thickBot="1">
      <c r="A52" s="197" t="s">
        <v>75</v>
      </c>
      <c r="B52" s="66"/>
      <c r="C52" s="146" t="s">
        <v>47</v>
      </c>
      <c r="D52" s="101" t="s">
        <v>48</v>
      </c>
      <c r="E52" s="232" t="s">
        <v>49</v>
      </c>
      <c r="F52" s="233"/>
      <c r="G52" s="233"/>
      <c r="H52" s="233"/>
      <c r="I52" s="233"/>
      <c r="J52" s="233"/>
      <c r="K52" s="233"/>
      <c r="L52" s="234"/>
      <c r="P52" s="23"/>
    </row>
    <row r="53" spans="2:16" ht="12">
      <c r="B53" s="79"/>
      <c r="C53" s="160"/>
      <c r="D53" s="139"/>
      <c r="E53" s="221" t="s">
        <v>16</v>
      </c>
      <c r="F53" s="222"/>
      <c r="G53" s="222"/>
      <c r="H53" s="222"/>
      <c r="I53" s="222"/>
      <c r="J53" s="222"/>
      <c r="K53" s="222"/>
      <c r="L53" s="223"/>
      <c r="P53" s="23"/>
    </row>
    <row r="54" spans="2:16" s="58" customFormat="1" ht="18" customHeight="1">
      <c r="B54" s="176" t="s">
        <v>2</v>
      </c>
      <c r="C54" s="191">
        <f>(D5+F5+H5+J5+L5+D21+F21+H21+J21+L21+D38+F38+H38+J38+L38)/15</f>
        <v>2.8666666666666667</v>
      </c>
      <c r="D54" s="192">
        <f aca="true" t="shared" si="13" ref="D54:D64">RANK(C54,C$54:C$64,1)</f>
        <v>1</v>
      </c>
      <c r="E54" s="221"/>
      <c r="F54" s="222"/>
      <c r="G54" s="222"/>
      <c r="H54" s="222"/>
      <c r="I54" s="222"/>
      <c r="J54" s="222"/>
      <c r="K54" s="222"/>
      <c r="L54" s="223"/>
      <c r="M54" s="56"/>
      <c r="N54" s="56"/>
      <c r="O54" s="57"/>
      <c r="P54" s="57"/>
    </row>
    <row r="55" spans="2:16" s="58" customFormat="1" ht="12" customHeight="1">
      <c r="B55" s="69" t="s">
        <v>65</v>
      </c>
      <c r="C55" s="164">
        <f>(D6+F6+H6+J6+L6+D22+F22+D39+F39+H39+J39+L39+L22)/13</f>
        <v>5.615384615384615</v>
      </c>
      <c r="D55" s="138">
        <f t="shared" si="13"/>
        <v>6</v>
      </c>
      <c r="E55" s="224" t="s">
        <v>62</v>
      </c>
      <c r="F55" s="225"/>
      <c r="G55" s="225"/>
      <c r="H55" s="225"/>
      <c r="I55" s="225"/>
      <c r="J55" s="225"/>
      <c r="K55" s="225"/>
      <c r="L55" s="226"/>
      <c r="M55" s="56"/>
      <c r="N55" s="56"/>
      <c r="O55" s="57"/>
      <c r="P55" s="57"/>
    </row>
    <row r="56" spans="2:16" s="58" customFormat="1" ht="11.25">
      <c r="B56" s="69" t="s">
        <v>7</v>
      </c>
      <c r="C56" s="164">
        <f>(D7+F7+H7+J7+L7+D23+F23+H23+L23+D40+F40+H40+L40+J40)/13</f>
        <v>7.076923076923077</v>
      </c>
      <c r="D56" s="138">
        <f t="shared" si="13"/>
        <v>9</v>
      </c>
      <c r="E56" s="227"/>
      <c r="F56" s="225"/>
      <c r="G56" s="225"/>
      <c r="H56" s="225"/>
      <c r="I56" s="225"/>
      <c r="J56" s="225"/>
      <c r="K56" s="225"/>
      <c r="L56" s="226"/>
      <c r="M56" s="56"/>
      <c r="N56" s="56"/>
      <c r="O56" s="57"/>
      <c r="P56" s="57"/>
    </row>
    <row r="57" spans="2:16" s="58" customFormat="1" ht="11.25">
      <c r="B57" s="69" t="s">
        <v>66</v>
      </c>
      <c r="C57" s="164">
        <f>(D8+F8+H8+J8+L8+D24+F24+H24+J24+L24+D41+F41+H41+J41+L41)/15</f>
        <v>5.133333333333334</v>
      </c>
      <c r="D57" s="138">
        <f t="shared" si="13"/>
        <v>5</v>
      </c>
      <c r="E57" s="227"/>
      <c r="F57" s="225"/>
      <c r="G57" s="225"/>
      <c r="H57" s="225"/>
      <c r="I57" s="225"/>
      <c r="J57" s="225"/>
      <c r="K57" s="225"/>
      <c r="L57" s="226"/>
      <c r="M57" s="56"/>
      <c r="N57" s="56"/>
      <c r="O57" s="57"/>
      <c r="P57" s="57"/>
    </row>
    <row r="58" spans="2:16" s="58" customFormat="1" ht="11.25">
      <c r="B58" s="69" t="s">
        <v>8</v>
      </c>
      <c r="C58" s="164">
        <f>(D9+F9+H9+J9+L9+D25+F25+H25+J25+D42+F42+H42+J42+L42+L25)/15</f>
        <v>3.3333333333333335</v>
      </c>
      <c r="D58" s="138">
        <f t="shared" si="13"/>
        <v>2</v>
      </c>
      <c r="E58" s="227"/>
      <c r="F58" s="225"/>
      <c r="G58" s="225"/>
      <c r="H58" s="225"/>
      <c r="I58" s="225"/>
      <c r="J58" s="225"/>
      <c r="K58" s="225"/>
      <c r="L58" s="226"/>
      <c r="M58" s="56"/>
      <c r="N58" s="56"/>
      <c r="O58" s="57"/>
      <c r="P58" s="57"/>
    </row>
    <row r="59" spans="2:16" s="64" customFormat="1" ht="11.25">
      <c r="B59" s="69" t="s">
        <v>67</v>
      </c>
      <c r="C59" s="164">
        <f>(D10+F10+H10+J10+L10+D26+F26+H26+J26+L26+D43+F43+H43+J43+L43)/15</f>
        <v>5</v>
      </c>
      <c r="D59" s="138">
        <f t="shared" si="13"/>
        <v>3</v>
      </c>
      <c r="E59" s="229" t="s">
        <v>56</v>
      </c>
      <c r="F59" s="230"/>
      <c r="G59" s="230"/>
      <c r="H59" s="230"/>
      <c r="I59" s="230"/>
      <c r="J59" s="230"/>
      <c r="K59" s="230"/>
      <c r="L59" s="231"/>
      <c r="M59" s="62"/>
      <c r="N59" s="62"/>
      <c r="O59" s="63"/>
      <c r="P59" s="63"/>
    </row>
    <row r="60" spans="2:16" s="64" customFormat="1" ht="11.25">
      <c r="B60" s="69" t="s">
        <v>10</v>
      </c>
      <c r="C60" s="164">
        <f>(D11+F11+H11+J11+L11+D27+F27+H27+L27+D44+H44+J44+L44)/13</f>
        <v>8</v>
      </c>
      <c r="D60" s="138">
        <f t="shared" si="13"/>
        <v>11</v>
      </c>
      <c r="E60" s="229"/>
      <c r="F60" s="230"/>
      <c r="G60" s="230"/>
      <c r="H60" s="230"/>
      <c r="I60" s="230"/>
      <c r="J60" s="230"/>
      <c r="K60" s="230"/>
      <c r="L60" s="231"/>
      <c r="M60" s="62"/>
      <c r="N60" s="62"/>
      <c r="O60" s="63"/>
      <c r="P60" s="63"/>
    </row>
    <row r="61" spans="2:16" ht="12">
      <c r="B61" s="69" t="s">
        <v>68</v>
      </c>
      <c r="C61" s="164">
        <f>(D12+F12+H12+J12+L12+D28+F28+H28+J28+L28+D45+F45+H45+L45)/15</f>
        <v>7.466666666666667</v>
      </c>
      <c r="D61" s="138">
        <f t="shared" si="13"/>
        <v>10</v>
      </c>
      <c r="E61" s="229"/>
      <c r="F61" s="230"/>
      <c r="G61" s="230"/>
      <c r="H61" s="230"/>
      <c r="I61" s="230"/>
      <c r="J61" s="230"/>
      <c r="K61" s="230"/>
      <c r="L61" s="231"/>
      <c r="P61" s="23"/>
    </row>
    <row r="62" spans="2:16" ht="13.5" customHeight="1">
      <c r="B62" s="69" t="s">
        <v>11</v>
      </c>
      <c r="C62" s="164">
        <f>(D13+F13+H13+J13+L13+D29+F29+H29+L29+D46+F46+H46+J46+L46)/14</f>
        <v>6.142857142857143</v>
      </c>
      <c r="D62" s="138">
        <f t="shared" si="13"/>
        <v>7</v>
      </c>
      <c r="E62" s="228" t="s">
        <v>59</v>
      </c>
      <c r="F62" s="217"/>
      <c r="G62" s="217"/>
      <c r="H62" s="217"/>
      <c r="I62" s="217"/>
      <c r="J62" s="217"/>
      <c r="K62" s="217"/>
      <c r="L62" s="218"/>
      <c r="P62" s="23"/>
    </row>
    <row r="63" spans="2:16" ht="13.5" customHeight="1">
      <c r="B63" s="69" t="s">
        <v>12</v>
      </c>
      <c r="C63" s="164">
        <f>(D14+F14+H14+J14+L14+D30+F30+H30+L30+D47+F47+H47+J47+L47)/14</f>
        <v>5.071428571428571</v>
      </c>
      <c r="D63" s="138">
        <f t="shared" si="13"/>
        <v>4</v>
      </c>
      <c r="E63" s="216" t="s">
        <v>57</v>
      </c>
      <c r="F63" s="217"/>
      <c r="G63" s="217"/>
      <c r="H63" s="217"/>
      <c r="I63" s="217"/>
      <c r="J63" s="217"/>
      <c r="K63" s="217"/>
      <c r="L63" s="218"/>
      <c r="P63" s="23"/>
    </row>
    <row r="64" spans="2:16" ht="13.5" customHeight="1">
      <c r="B64" s="69" t="s">
        <v>69</v>
      </c>
      <c r="C64" s="164">
        <f>(D15+F15+H15+J15+L15+D31+F31+H31+D48+F48+H48+J48+L48+L31)/14</f>
        <v>6.285714285714286</v>
      </c>
      <c r="D64" s="138">
        <f t="shared" si="13"/>
        <v>8</v>
      </c>
      <c r="E64" s="219" t="s">
        <v>58</v>
      </c>
      <c r="F64" s="217"/>
      <c r="G64" s="217"/>
      <c r="H64" s="217"/>
      <c r="I64" s="217"/>
      <c r="J64" s="217"/>
      <c r="K64" s="217"/>
      <c r="L64" s="218"/>
      <c r="P64" s="23"/>
    </row>
    <row r="65" spans="2:16" ht="12.75">
      <c r="B65" s="69"/>
      <c r="C65" s="165"/>
      <c r="D65" s="140"/>
      <c r="E65" s="193"/>
      <c r="F65" s="194"/>
      <c r="G65" s="194"/>
      <c r="H65" s="194"/>
      <c r="I65" s="194"/>
      <c r="J65" s="194"/>
      <c r="K65" s="194"/>
      <c r="L65" s="91"/>
      <c r="P65" s="23"/>
    </row>
    <row r="66" spans="2:16" ht="12.75">
      <c r="B66" s="166" t="s">
        <v>14</v>
      </c>
      <c r="C66" s="207">
        <f>AVERAGE(C55:C64)</f>
        <v>5.912564102564103</v>
      </c>
      <c r="D66" s="141"/>
      <c r="E66" s="195"/>
      <c r="F66" s="196"/>
      <c r="G66" s="196"/>
      <c r="H66" s="196"/>
      <c r="I66" s="196"/>
      <c r="J66" s="196"/>
      <c r="K66" s="196"/>
      <c r="L66" s="92"/>
      <c r="P66" s="23"/>
    </row>
    <row r="67" spans="4:16" ht="16.5">
      <c r="D67" s="30"/>
      <c r="E67" s="204"/>
      <c r="F67" s="205"/>
      <c r="G67" s="205"/>
      <c r="H67" s="205"/>
      <c r="I67" s="205"/>
      <c r="J67" s="205"/>
      <c r="K67" s="205"/>
      <c r="L67" s="205"/>
      <c r="P67" s="23"/>
    </row>
    <row r="68" spans="2:16" ht="12" customHeight="1">
      <c r="B68" s="3" t="s">
        <v>15</v>
      </c>
      <c r="D68" s="30"/>
      <c r="E68" s="206"/>
      <c r="F68" s="206"/>
      <c r="G68" s="206"/>
      <c r="H68" s="206"/>
      <c r="I68" s="206"/>
      <c r="J68" s="206"/>
      <c r="K68" s="206"/>
      <c r="L68" s="206"/>
      <c r="P68" s="23"/>
    </row>
    <row r="69" spans="2:16" ht="12">
      <c r="B69" s="199" t="s">
        <v>85</v>
      </c>
      <c r="C69" s="200"/>
      <c r="D69" s="201"/>
      <c r="E69" s="206"/>
      <c r="F69" s="206"/>
      <c r="G69" s="206"/>
      <c r="H69" s="206"/>
      <c r="I69" s="206"/>
      <c r="J69" s="206"/>
      <c r="K69" s="206"/>
      <c r="L69" s="206"/>
      <c r="P69" s="23"/>
    </row>
    <row r="70" spans="2:16" ht="12">
      <c r="B70" s="53"/>
      <c r="C70" s="54"/>
      <c r="D70" s="55"/>
      <c r="E70" s="206"/>
      <c r="F70" s="206"/>
      <c r="G70" s="206"/>
      <c r="H70" s="206"/>
      <c r="I70" s="206"/>
      <c r="J70" s="206"/>
      <c r="K70" s="206"/>
      <c r="L70" s="206"/>
      <c r="P70" s="23"/>
    </row>
    <row r="71" spans="2:16" ht="12.75">
      <c r="B71" s="203" t="s">
        <v>60</v>
      </c>
      <c r="C71" s="54"/>
      <c r="D71" s="55"/>
      <c r="E71" s="19"/>
      <c r="F71" s="52"/>
      <c r="G71" s="52"/>
      <c r="H71" s="52"/>
      <c r="I71" s="52"/>
      <c r="J71" s="52"/>
      <c r="K71" s="52"/>
      <c r="P71" s="23"/>
    </row>
    <row r="72" spans="2:16" ht="12.75">
      <c r="B72" s="53"/>
      <c r="C72" s="54"/>
      <c r="D72" s="55"/>
      <c r="E72" s="19"/>
      <c r="F72" s="52"/>
      <c r="G72" s="52"/>
      <c r="H72" s="52"/>
      <c r="I72" s="52"/>
      <c r="J72" s="52"/>
      <c r="K72" s="52"/>
      <c r="P72" s="23"/>
    </row>
    <row r="73" spans="11:16" ht="12.75">
      <c r="K73" s="52"/>
      <c r="P73" s="23"/>
    </row>
    <row r="74" spans="11:16" ht="12.75">
      <c r="K74" s="52"/>
      <c r="P74" s="23"/>
    </row>
    <row r="75" spans="11:16" ht="12.75">
      <c r="K75" s="52"/>
      <c r="P75" s="23"/>
    </row>
    <row r="76" spans="11:16" ht="12.75">
      <c r="K76" s="52"/>
      <c r="P76" s="23"/>
    </row>
    <row r="77" ht="12.75">
      <c r="P77" s="23"/>
    </row>
    <row r="78" ht="12.75">
      <c r="P78" s="23"/>
    </row>
    <row r="79" ht="12.75">
      <c r="P79" s="23"/>
    </row>
    <row r="80" ht="12.75">
      <c r="P80" s="23"/>
    </row>
    <row r="81" ht="12.75">
      <c r="P81" s="23"/>
    </row>
    <row r="82" ht="12.75">
      <c r="P82" s="23"/>
    </row>
    <row r="83" ht="12.75">
      <c r="P83" s="23"/>
    </row>
    <row r="84" ht="12.75">
      <c r="P84" s="23"/>
    </row>
    <row r="85" ht="12.75">
      <c r="P85" s="23"/>
    </row>
    <row r="86" ht="12.75">
      <c r="P86" s="23"/>
    </row>
    <row r="87" ht="12.75">
      <c r="P87" s="23"/>
    </row>
    <row r="88" ht="12.75">
      <c r="P88" s="23"/>
    </row>
    <row r="89" ht="12.75">
      <c r="P89" s="23"/>
    </row>
    <row r="90" ht="12.75">
      <c r="P90" s="23"/>
    </row>
    <row r="91" ht="12.75">
      <c r="P91" s="23"/>
    </row>
    <row r="92" ht="12.75">
      <c r="P92" s="23"/>
    </row>
    <row r="93" spans="3:16" ht="12.75">
      <c r="C93" s="5"/>
      <c r="D93" s="5"/>
      <c r="E93" s="94"/>
      <c r="F93" s="94"/>
      <c r="G93" s="5"/>
      <c r="H93" s="5"/>
      <c r="I93" s="5"/>
      <c r="P93" s="23"/>
    </row>
    <row r="94" spans="3:16" ht="12.75">
      <c r="C94" s="5"/>
      <c r="D94" s="5"/>
      <c r="E94" s="94"/>
      <c r="F94" s="94"/>
      <c r="G94" s="5"/>
      <c r="H94" s="5"/>
      <c r="I94" s="5"/>
      <c r="P94" s="23"/>
    </row>
    <row r="95" spans="3:16" ht="12.75">
      <c r="C95" s="5"/>
      <c r="D95" s="5"/>
      <c r="E95" s="94"/>
      <c r="F95" s="94"/>
      <c r="G95" s="5"/>
      <c r="H95" s="5"/>
      <c r="I95" s="5"/>
      <c r="P95" s="23"/>
    </row>
    <row r="96" spans="3:16" ht="12.75">
      <c r="C96" s="5"/>
      <c r="D96" s="5"/>
      <c r="E96" s="94"/>
      <c r="F96" s="94"/>
      <c r="G96" s="5"/>
      <c r="H96" s="5"/>
      <c r="I96" s="5"/>
      <c r="P96" s="23"/>
    </row>
    <row r="97" spans="3:16" ht="12.75">
      <c r="C97" s="5"/>
      <c r="D97" s="5"/>
      <c r="E97" s="94"/>
      <c r="F97" s="94"/>
      <c r="G97" s="5"/>
      <c r="H97" s="5"/>
      <c r="I97" s="5"/>
      <c r="P97" s="23"/>
    </row>
    <row r="98" spans="3:16" ht="12.75">
      <c r="C98" s="5"/>
      <c r="D98" s="5"/>
      <c r="E98" s="94"/>
      <c r="F98" s="94"/>
      <c r="G98" s="5"/>
      <c r="H98" s="5"/>
      <c r="I98" s="5"/>
      <c r="P98" s="23"/>
    </row>
    <row r="99" spans="3:16" ht="12.75">
      <c r="C99" s="5"/>
      <c r="D99" s="5"/>
      <c r="E99" s="94"/>
      <c r="F99" s="94"/>
      <c r="G99" s="5"/>
      <c r="H99" s="5"/>
      <c r="I99" s="5"/>
      <c r="P99" s="23"/>
    </row>
    <row r="100" spans="3:16" ht="12.75">
      <c r="C100" s="5"/>
      <c r="D100" s="5"/>
      <c r="E100" s="94"/>
      <c r="F100" s="94"/>
      <c r="G100" s="5"/>
      <c r="H100" s="5"/>
      <c r="I100" s="5"/>
      <c r="P100" s="23"/>
    </row>
    <row r="101" spans="3:16" ht="12.75">
      <c r="C101" s="5"/>
      <c r="D101" s="5"/>
      <c r="E101" s="94"/>
      <c r="F101" s="94"/>
      <c r="G101" s="5"/>
      <c r="H101" s="5"/>
      <c r="I101" s="5"/>
      <c r="P101" s="23"/>
    </row>
    <row r="102" spans="3:16" ht="12.75">
      <c r="C102" s="5"/>
      <c r="D102" s="5"/>
      <c r="E102" s="94"/>
      <c r="F102" s="94"/>
      <c r="G102" s="5"/>
      <c r="H102" s="5"/>
      <c r="I102" s="5"/>
      <c r="P102" s="23"/>
    </row>
    <row r="103" spans="3:16" ht="12.75">
      <c r="C103" s="5"/>
      <c r="D103" s="5"/>
      <c r="E103" s="94"/>
      <c r="F103" s="94"/>
      <c r="G103" s="5"/>
      <c r="H103" s="5"/>
      <c r="I103" s="5"/>
      <c r="P103" s="23"/>
    </row>
    <row r="104" spans="3:16" ht="12.75">
      <c r="C104" s="5"/>
      <c r="D104" s="5"/>
      <c r="E104" s="94"/>
      <c r="F104" s="94"/>
      <c r="G104" s="5"/>
      <c r="H104" s="5"/>
      <c r="I104" s="5"/>
      <c r="P104" s="23"/>
    </row>
    <row r="105" spans="4:16" ht="12.75">
      <c r="D105" s="30"/>
      <c r="P105" s="23"/>
    </row>
    <row r="106" ht="12.75">
      <c r="D106" s="30"/>
    </row>
    <row r="107" ht="12.75">
      <c r="D107" s="30"/>
    </row>
    <row r="108" ht="12.75">
      <c r="D108" s="30"/>
    </row>
    <row r="109" ht="12.75">
      <c r="D109" s="30"/>
    </row>
    <row r="110" ht="12.75">
      <c r="D110" s="30"/>
    </row>
    <row r="111" ht="12.75">
      <c r="D111" s="30"/>
    </row>
    <row r="112" ht="12.75">
      <c r="D112" s="30"/>
    </row>
    <row r="113" ht="12.75">
      <c r="D113" s="30"/>
    </row>
    <row r="114" ht="12.75">
      <c r="D114" s="30"/>
    </row>
  </sheetData>
  <sheetProtection/>
  <mergeCells count="9">
    <mergeCell ref="E63:L63"/>
    <mergeCell ref="E64:L64"/>
    <mergeCell ref="B1:L1"/>
    <mergeCell ref="E53:L54"/>
    <mergeCell ref="E55:L58"/>
    <mergeCell ref="E62:L62"/>
    <mergeCell ref="E59:L61"/>
    <mergeCell ref="E52:L52"/>
    <mergeCell ref="B2:L2"/>
  </mergeCells>
  <printOptions/>
  <pageMargins left="0.3" right="0.25" top="0.44" bottom="0.5" header="0.44" footer="0"/>
  <pageSetup horizontalDpi="600" verticalDpi="600" orientation="landscape" scale="95" r:id="rId1"/>
  <rowBreaks count="1" manualBreakCount="1">
    <brk id="35" max="11" man="1"/>
  </rowBreaks>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G34" sqref="G34"/>
    </sheetView>
  </sheetViews>
  <sheetFormatPr defaultColWidth="9.33203125" defaultRowHeight="10.5"/>
  <cols>
    <col min="1" max="1" width="3.66015625" style="0" customWidth="1"/>
    <col min="2" max="2" width="41.5" style="0" customWidth="1"/>
    <col min="3" max="3" width="17.5" style="0" customWidth="1"/>
    <col min="4" max="9" width="16.33203125" style="0" customWidth="1"/>
  </cols>
  <sheetData>
    <row r="1" spans="1:10" ht="12">
      <c r="A1" s="3"/>
      <c r="B1" s="53" t="s">
        <v>50</v>
      </c>
      <c r="C1" s="54"/>
      <c r="D1" s="55"/>
      <c r="E1" s="19"/>
      <c r="F1" s="52"/>
      <c r="G1" s="52"/>
      <c r="H1" s="52"/>
      <c r="I1" s="52"/>
      <c r="J1" s="52"/>
    </row>
    <row r="2" spans="1:10" ht="12">
      <c r="A2" s="3"/>
      <c r="B2" s="59"/>
      <c r="C2" s="60"/>
      <c r="D2" s="61"/>
      <c r="E2" s="19"/>
      <c r="F2" s="52"/>
      <c r="G2" s="52"/>
      <c r="H2" s="52"/>
      <c r="I2" s="52"/>
      <c r="J2" s="52"/>
    </row>
    <row r="3" spans="1:10" ht="12" hidden="1">
      <c r="A3" s="3"/>
      <c r="B3" s="213" t="s">
        <v>70</v>
      </c>
      <c r="C3" s="60"/>
      <c r="D3" s="61"/>
      <c r="E3" s="19"/>
      <c r="F3" s="52"/>
      <c r="G3" s="52"/>
      <c r="H3" s="52"/>
      <c r="I3" s="52"/>
      <c r="J3" s="52"/>
    </row>
    <row r="4" spans="1:10" ht="12" hidden="1">
      <c r="A4" s="3"/>
      <c r="B4" s="11"/>
      <c r="C4" s="93"/>
      <c r="D4" s="93" t="s">
        <v>51</v>
      </c>
      <c r="E4" s="94" t="s">
        <v>52</v>
      </c>
      <c r="F4" s="94" t="s">
        <v>53</v>
      </c>
      <c r="G4" s="14" t="s">
        <v>52</v>
      </c>
      <c r="H4" s="14" t="s">
        <v>54</v>
      </c>
      <c r="I4" s="95" t="s">
        <v>18</v>
      </c>
      <c r="J4" s="52"/>
    </row>
    <row r="5" spans="1:10" ht="12" hidden="1">
      <c r="A5" s="3"/>
      <c r="B5" s="18" t="s">
        <v>2</v>
      </c>
      <c r="C5" s="71" t="str">
        <f>SU!C5</f>
        <v>1040-1210</v>
      </c>
      <c r="D5" s="96">
        <v>1020</v>
      </c>
      <c r="E5" s="16">
        <f aca="true" t="shared" si="0" ref="E5:E15">RANK(D5,D$5:D$15,0)</f>
        <v>3</v>
      </c>
      <c r="F5" s="16">
        <v>1190</v>
      </c>
      <c r="G5" s="16">
        <f aca="true" t="shared" si="1" ref="G5:G15">RANK(F5,F$5:F$15,0)</f>
        <v>2</v>
      </c>
      <c r="H5" s="97">
        <f aca="true" t="shared" si="2" ref="H5:H15">(G5+E5)/2</f>
        <v>2.5</v>
      </c>
      <c r="I5" s="16">
        <f aca="true" t="shared" si="3" ref="I5:I15">RANK(H5,H$5:H$15,1)</f>
        <v>2</v>
      </c>
      <c r="J5" s="22"/>
    </row>
    <row r="6" spans="1:10" ht="12" hidden="1">
      <c r="A6" s="3"/>
      <c r="B6" s="18" t="s">
        <v>3</v>
      </c>
      <c r="C6" s="71" t="str">
        <f>SU!C6</f>
        <v>930-1110</v>
      </c>
      <c r="D6" s="96">
        <v>880</v>
      </c>
      <c r="E6" s="16">
        <f t="shared" si="0"/>
        <v>10</v>
      </c>
      <c r="F6" s="16">
        <v>1100</v>
      </c>
      <c r="G6" s="16">
        <f t="shared" si="1"/>
        <v>10</v>
      </c>
      <c r="H6" s="97">
        <f t="shared" si="2"/>
        <v>10</v>
      </c>
      <c r="I6" s="16">
        <f t="shared" si="3"/>
        <v>10</v>
      </c>
      <c r="J6" s="22"/>
    </row>
    <row r="7" spans="1:10" ht="12" hidden="1">
      <c r="A7" s="3"/>
      <c r="B7" s="18" t="s">
        <v>5</v>
      </c>
      <c r="C7" s="71" t="str">
        <f>SU!C7</f>
        <v>960-1160</v>
      </c>
      <c r="D7" s="96">
        <v>910</v>
      </c>
      <c r="E7" s="16">
        <f t="shared" si="0"/>
        <v>9</v>
      </c>
      <c r="F7" s="16">
        <v>1110</v>
      </c>
      <c r="G7" s="16">
        <f t="shared" si="1"/>
        <v>9</v>
      </c>
      <c r="H7" s="97">
        <f t="shared" si="2"/>
        <v>9</v>
      </c>
      <c r="I7" s="16">
        <f t="shared" si="3"/>
        <v>9</v>
      </c>
      <c r="J7" s="22"/>
    </row>
    <row r="8" spans="1:10" ht="12" hidden="1">
      <c r="A8" s="3"/>
      <c r="B8" s="18" t="s">
        <v>6</v>
      </c>
      <c r="C8" s="71" t="str">
        <f>SU!C8</f>
        <v>960-1150</v>
      </c>
      <c r="D8" s="96">
        <v>930</v>
      </c>
      <c r="E8" s="16">
        <f t="shared" si="0"/>
        <v>7</v>
      </c>
      <c r="F8" s="16">
        <v>1170</v>
      </c>
      <c r="G8" s="16">
        <f t="shared" si="1"/>
        <v>4</v>
      </c>
      <c r="H8" s="97">
        <f t="shared" si="2"/>
        <v>5.5</v>
      </c>
      <c r="I8" s="16">
        <f t="shared" si="3"/>
        <v>5</v>
      </c>
      <c r="J8" s="22"/>
    </row>
    <row r="9" spans="1:10" ht="12" hidden="1">
      <c r="A9" s="3"/>
      <c r="B9" s="18" t="s">
        <v>7</v>
      </c>
      <c r="C9" s="71" t="str">
        <f>SU!C9</f>
        <v>1070-1240</v>
      </c>
      <c r="D9" s="96">
        <v>930</v>
      </c>
      <c r="E9" s="16">
        <f t="shared" si="0"/>
        <v>7</v>
      </c>
      <c r="F9" s="16">
        <v>1160</v>
      </c>
      <c r="G9" s="16">
        <f t="shared" si="1"/>
        <v>5</v>
      </c>
      <c r="H9" s="97">
        <f t="shared" si="2"/>
        <v>6</v>
      </c>
      <c r="I9" s="16">
        <f t="shared" si="3"/>
        <v>6</v>
      </c>
      <c r="J9" s="22"/>
    </row>
    <row r="10" spans="1:10" ht="12" hidden="1">
      <c r="A10" s="3"/>
      <c r="B10" s="18" t="s">
        <v>8</v>
      </c>
      <c r="C10" s="71" t="str">
        <f>SU!C10</f>
        <v>990-1190</v>
      </c>
      <c r="D10" s="96">
        <v>1060</v>
      </c>
      <c r="E10" s="16">
        <f t="shared" si="0"/>
        <v>1</v>
      </c>
      <c r="F10" s="16">
        <v>1210</v>
      </c>
      <c r="G10" s="16">
        <f t="shared" si="1"/>
        <v>1</v>
      </c>
      <c r="H10" s="97">
        <f t="shared" si="2"/>
        <v>1</v>
      </c>
      <c r="I10" s="16">
        <f t="shared" si="3"/>
        <v>1</v>
      </c>
      <c r="J10" s="22"/>
    </row>
    <row r="11" spans="1:10" ht="12" hidden="1">
      <c r="A11" s="3"/>
      <c r="B11" s="18" t="s">
        <v>9</v>
      </c>
      <c r="C11" s="71" t="str">
        <f>SU!C11</f>
        <v>920-1110</v>
      </c>
      <c r="D11" s="96">
        <v>950</v>
      </c>
      <c r="E11" s="16">
        <f t="shared" si="0"/>
        <v>4</v>
      </c>
      <c r="F11" s="16">
        <v>1140</v>
      </c>
      <c r="G11" s="16">
        <f t="shared" si="1"/>
        <v>6</v>
      </c>
      <c r="H11" s="97">
        <f t="shared" si="2"/>
        <v>5</v>
      </c>
      <c r="I11" s="16">
        <f t="shared" si="3"/>
        <v>4</v>
      </c>
      <c r="J11" s="22"/>
    </row>
    <row r="12" spans="1:10" ht="12" hidden="1">
      <c r="A12" s="3"/>
      <c r="B12" s="18" t="s">
        <v>10</v>
      </c>
      <c r="C12" s="71" t="str">
        <f>SU!C12</f>
        <v>950-1150</v>
      </c>
      <c r="D12" s="96">
        <v>940</v>
      </c>
      <c r="E12" s="16">
        <f t="shared" si="0"/>
        <v>6</v>
      </c>
      <c r="F12" s="16">
        <v>1140</v>
      </c>
      <c r="G12" s="16">
        <f t="shared" si="1"/>
        <v>6</v>
      </c>
      <c r="H12" s="97">
        <f t="shared" si="2"/>
        <v>6</v>
      </c>
      <c r="I12" s="16">
        <f t="shared" si="3"/>
        <v>6</v>
      </c>
      <c r="J12" s="22"/>
    </row>
    <row r="13" spans="1:10" ht="12" hidden="1">
      <c r="A13" s="3"/>
      <c r="B13" s="18" t="s">
        <v>11</v>
      </c>
      <c r="C13" s="71" t="str">
        <f>SU!C13</f>
        <v>1040-1180</v>
      </c>
      <c r="D13" s="96">
        <v>1030</v>
      </c>
      <c r="E13" s="16">
        <f t="shared" si="0"/>
        <v>2</v>
      </c>
      <c r="F13" s="16">
        <v>1180</v>
      </c>
      <c r="G13" s="16">
        <f t="shared" si="1"/>
        <v>3</v>
      </c>
      <c r="H13" s="97">
        <f t="shared" si="2"/>
        <v>2.5</v>
      </c>
      <c r="I13" s="16">
        <f t="shared" si="3"/>
        <v>2</v>
      </c>
      <c r="J13" s="22"/>
    </row>
    <row r="14" spans="1:10" ht="12" hidden="1">
      <c r="A14" s="3"/>
      <c r="B14" s="18" t="s">
        <v>12</v>
      </c>
      <c r="C14" s="71" t="str">
        <f>SU!C14</f>
        <v>955-1140</v>
      </c>
      <c r="D14" s="96">
        <v>950</v>
      </c>
      <c r="E14" s="16">
        <f t="shared" si="0"/>
        <v>4</v>
      </c>
      <c r="F14" s="16">
        <v>1130</v>
      </c>
      <c r="G14" s="16">
        <f t="shared" si="1"/>
        <v>8</v>
      </c>
      <c r="H14" s="97">
        <f t="shared" si="2"/>
        <v>6</v>
      </c>
      <c r="I14" s="16">
        <f t="shared" si="3"/>
        <v>6</v>
      </c>
      <c r="J14" s="22"/>
    </row>
    <row r="15" spans="1:10" ht="12" hidden="1">
      <c r="A15" s="3"/>
      <c r="B15" s="18" t="s">
        <v>13</v>
      </c>
      <c r="C15" s="71" t="str">
        <f>SU!C15</f>
        <v>1010-1190</v>
      </c>
      <c r="D15" s="96">
        <v>820</v>
      </c>
      <c r="E15" s="16">
        <f t="shared" si="0"/>
        <v>11</v>
      </c>
      <c r="F15" s="16">
        <v>1080</v>
      </c>
      <c r="G15" s="16">
        <f t="shared" si="1"/>
        <v>11</v>
      </c>
      <c r="H15" s="97">
        <f t="shared" si="2"/>
        <v>11</v>
      </c>
      <c r="I15" s="16">
        <f t="shared" si="3"/>
        <v>11</v>
      </c>
      <c r="J15" s="22"/>
    </row>
    <row r="16" spans="1:10" ht="12" hidden="1">
      <c r="A16" s="3"/>
      <c r="B16" s="18"/>
      <c r="C16" s="98"/>
      <c r="D16" s="5"/>
      <c r="E16" s="94"/>
      <c r="F16" s="94"/>
      <c r="G16" s="14"/>
      <c r="H16" s="14"/>
      <c r="I16" s="95"/>
      <c r="J16" s="22"/>
    </row>
    <row r="17" spans="1:10" ht="12" hidden="1">
      <c r="A17" s="3"/>
      <c r="B17" s="7" t="s">
        <v>14</v>
      </c>
      <c r="C17" s="25" t="s">
        <v>61</v>
      </c>
      <c r="D17" s="96">
        <f>AVERAGE(D6:D15)</f>
        <v>940</v>
      </c>
      <c r="E17" s="94"/>
      <c r="F17" s="96">
        <f>AVERAGE(F6:F15)</f>
        <v>1142</v>
      </c>
      <c r="G17" s="14"/>
      <c r="H17" s="14"/>
      <c r="I17" s="95"/>
      <c r="J17" s="22"/>
    </row>
    <row r="18" spans="1:10" ht="12">
      <c r="A18" s="3"/>
      <c r="B18" s="11" t="s">
        <v>71</v>
      </c>
      <c r="C18" s="5"/>
      <c r="D18" s="5"/>
      <c r="E18" s="94"/>
      <c r="F18" s="94"/>
      <c r="G18" s="14"/>
      <c r="H18" s="14"/>
      <c r="I18" s="95"/>
      <c r="J18" s="22"/>
    </row>
    <row r="19" spans="1:10" ht="12">
      <c r="A19" s="3"/>
      <c r="B19" s="11"/>
      <c r="C19" s="93"/>
      <c r="D19" s="93" t="s">
        <v>51</v>
      </c>
      <c r="E19" s="94" t="s">
        <v>52</v>
      </c>
      <c r="F19" s="94" t="s">
        <v>53</v>
      </c>
      <c r="G19" s="14" t="s">
        <v>52</v>
      </c>
      <c r="H19" s="14" t="s">
        <v>54</v>
      </c>
      <c r="I19" s="95" t="s">
        <v>18</v>
      </c>
      <c r="J19" s="22"/>
    </row>
    <row r="20" spans="2:9" ht="11.25">
      <c r="B20" s="236" t="s">
        <v>2</v>
      </c>
      <c r="C20" s="237" t="s">
        <v>76</v>
      </c>
      <c r="D20">
        <v>1040</v>
      </c>
      <c r="E20" s="214">
        <f>RANK(D20,D$20:D$30,0)</f>
        <v>2</v>
      </c>
      <c r="F20">
        <v>1210</v>
      </c>
      <c r="G20" s="214">
        <f>RANK(F20,F$20:F$30,0)</f>
        <v>2</v>
      </c>
      <c r="H20" s="215">
        <f aca="true" t="shared" si="4" ref="H20:H30">(G20+E20)/2</f>
        <v>2</v>
      </c>
      <c r="I20" s="214">
        <f>RANK(H20,H$20:H$30,1)</f>
        <v>2</v>
      </c>
    </row>
    <row r="21" spans="2:9" ht="11.25">
      <c r="B21" s="212" t="s">
        <v>65</v>
      </c>
      <c r="C21" s="209" t="s">
        <v>77</v>
      </c>
      <c r="D21">
        <v>930</v>
      </c>
      <c r="E21" s="214">
        <f aca="true" t="shared" si="5" ref="E21:G30">RANK(D21,D$20:D$30,0)</f>
        <v>10</v>
      </c>
      <c r="F21">
        <v>1110</v>
      </c>
      <c r="G21" s="214">
        <f t="shared" si="5"/>
        <v>10</v>
      </c>
      <c r="H21" s="97">
        <f t="shared" si="4"/>
        <v>10</v>
      </c>
      <c r="I21" s="214">
        <f aca="true" t="shared" si="6" ref="I21:I30">RANK(H21,H$20:H$30,1)</f>
        <v>10</v>
      </c>
    </row>
    <row r="22" spans="2:9" ht="11.25">
      <c r="B22" s="212" t="s">
        <v>7</v>
      </c>
      <c r="C22" s="209" t="s">
        <v>78</v>
      </c>
      <c r="D22">
        <v>960</v>
      </c>
      <c r="E22" s="214">
        <f t="shared" si="5"/>
        <v>6</v>
      </c>
      <c r="F22">
        <v>1160</v>
      </c>
      <c r="G22" s="214">
        <f t="shared" si="5"/>
        <v>6</v>
      </c>
      <c r="H22" s="97">
        <f t="shared" si="4"/>
        <v>6</v>
      </c>
      <c r="I22" s="214">
        <f t="shared" si="6"/>
        <v>6</v>
      </c>
    </row>
    <row r="23" spans="2:9" ht="11.25">
      <c r="B23" s="212" t="s">
        <v>66</v>
      </c>
      <c r="C23" s="209" t="s">
        <v>79</v>
      </c>
      <c r="D23">
        <v>960</v>
      </c>
      <c r="E23" s="214">
        <f t="shared" si="5"/>
        <v>6</v>
      </c>
      <c r="F23">
        <v>1150</v>
      </c>
      <c r="G23" s="214">
        <f t="shared" si="5"/>
        <v>7</v>
      </c>
      <c r="H23" s="97">
        <f t="shared" si="4"/>
        <v>6.5</v>
      </c>
      <c r="I23" s="214">
        <f t="shared" si="6"/>
        <v>7</v>
      </c>
    </row>
    <row r="24" spans="2:9" ht="11.25">
      <c r="B24" s="212" t="s">
        <v>8</v>
      </c>
      <c r="C24" s="209" t="s">
        <v>80</v>
      </c>
      <c r="D24">
        <v>1070</v>
      </c>
      <c r="E24" s="214">
        <f t="shared" si="5"/>
        <v>1</v>
      </c>
      <c r="F24">
        <v>1240</v>
      </c>
      <c r="G24" s="214">
        <f t="shared" si="5"/>
        <v>1</v>
      </c>
      <c r="H24" s="97">
        <f t="shared" si="4"/>
        <v>1</v>
      </c>
      <c r="I24" s="214">
        <f t="shared" si="6"/>
        <v>1</v>
      </c>
    </row>
    <row r="25" spans="2:9" ht="11.25">
      <c r="B25" s="212" t="s">
        <v>67</v>
      </c>
      <c r="C25" s="209" t="s">
        <v>72</v>
      </c>
      <c r="D25">
        <v>990</v>
      </c>
      <c r="E25" s="214">
        <f t="shared" si="5"/>
        <v>5</v>
      </c>
      <c r="F25">
        <v>1190</v>
      </c>
      <c r="G25" s="214">
        <f t="shared" si="5"/>
        <v>3</v>
      </c>
      <c r="H25" s="97">
        <f t="shared" si="4"/>
        <v>4</v>
      </c>
      <c r="I25" s="214">
        <f t="shared" si="6"/>
        <v>5</v>
      </c>
    </row>
    <row r="26" spans="2:9" ht="11.25">
      <c r="B26" s="212" t="s">
        <v>10</v>
      </c>
      <c r="C26" s="209" t="s">
        <v>81</v>
      </c>
      <c r="D26">
        <v>920</v>
      </c>
      <c r="E26" s="214">
        <f t="shared" si="5"/>
        <v>11</v>
      </c>
      <c r="F26">
        <v>1110</v>
      </c>
      <c r="G26" s="214">
        <f t="shared" si="5"/>
        <v>10</v>
      </c>
      <c r="H26" s="97">
        <f t="shared" si="4"/>
        <v>10.5</v>
      </c>
      <c r="I26" s="214">
        <f t="shared" si="6"/>
        <v>11</v>
      </c>
    </row>
    <row r="27" spans="2:9" ht="11.25">
      <c r="B27" s="212" t="s">
        <v>68</v>
      </c>
      <c r="C27" s="209" t="s">
        <v>63</v>
      </c>
      <c r="D27">
        <v>950</v>
      </c>
      <c r="E27" s="214">
        <f t="shared" si="5"/>
        <v>9</v>
      </c>
      <c r="F27">
        <v>1150</v>
      </c>
      <c r="G27" s="214">
        <f t="shared" si="5"/>
        <v>7</v>
      </c>
      <c r="H27" s="97">
        <f t="shared" si="4"/>
        <v>8</v>
      </c>
      <c r="I27" s="214">
        <f t="shared" si="6"/>
        <v>8</v>
      </c>
    </row>
    <row r="28" spans="2:9" ht="11.25">
      <c r="B28" s="212" t="s">
        <v>11</v>
      </c>
      <c r="C28" s="209" t="s">
        <v>82</v>
      </c>
      <c r="D28">
        <v>1040</v>
      </c>
      <c r="E28" s="214">
        <f t="shared" si="5"/>
        <v>2</v>
      </c>
      <c r="F28">
        <v>1180</v>
      </c>
      <c r="G28" s="214">
        <f t="shared" si="5"/>
        <v>5</v>
      </c>
      <c r="H28" s="97">
        <f t="shared" si="4"/>
        <v>3.5</v>
      </c>
      <c r="I28" s="214">
        <f t="shared" si="6"/>
        <v>3</v>
      </c>
    </row>
    <row r="29" spans="2:9" ht="11.25">
      <c r="B29" s="212" t="s">
        <v>12</v>
      </c>
      <c r="C29" s="209" t="s">
        <v>83</v>
      </c>
      <c r="D29">
        <v>955</v>
      </c>
      <c r="E29" s="214">
        <f t="shared" si="5"/>
        <v>8</v>
      </c>
      <c r="F29">
        <v>1140</v>
      </c>
      <c r="G29" s="214">
        <f t="shared" si="5"/>
        <v>9</v>
      </c>
      <c r="H29" s="97">
        <f t="shared" si="4"/>
        <v>8.5</v>
      </c>
      <c r="I29" s="214">
        <f t="shared" si="6"/>
        <v>9</v>
      </c>
    </row>
    <row r="30" spans="2:9" ht="11.25">
      <c r="B30" s="212" t="s">
        <v>69</v>
      </c>
      <c r="C30" s="209" t="s">
        <v>64</v>
      </c>
      <c r="D30">
        <v>1010</v>
      </c>
      <c r="E30" s="214">
        <f t="shared" si="5"/>
        <v>4</v>
      </c>
      <c r="F30">
        <v>1190</v>
      </c>
      <c r="G30" s="214">
        <f t="shared" si="5"/>
        <v>3</v>
      </c>
      <c r="H30" s="97">
        <f t="shared" si="4"/>
        <v>3.5</v>
      </c>
      <c r="I30" s="214">
        <f t="shared" si="6"/>
        <v>3</v>
      </c>
    </row>
    <row r="31" spans="2:3" ht="11.25">
      <c r="B31" s="18"/>
      <c r="C31" s="209"/>
    </row>
    <row r="32" spans="2:4" ht="12">
      <c r="B32" s="238" t="s">
        <v>14</v>
      </c>
      <c r="C32" s="25" t="s">
        <v>84</v>
      </c>
      <c r="D32">
        <v>979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Salisbury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Price</dc:creator>
  <cp:keywords/>
  <dc:description/>
  <cp:lastModifiedBy>Sarah</cp:lastModifiedBy>
  <cp:lastPrinted>2009-02-05T15:28:22Z</cp:lastPrinted>
  <dcterms:created xsi:type="dcterms:W3CDTF">2005-11-01T22:10:18Z</dcterms:created>
  <dcterms:modified xsi:type="dcterms:W3CDTF">2010-01-04T17:46:35Z</dcterms:modified>
  <cp:category/>
  <cp:version/>
  <cp:contentType/>
  <cp:contentStatus/>
</cp:coreProperties>
</file>